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Sales breakdown" sheetId="1" r:id="rId1"/>
    <sheet name="P&amp;L" sheetId="2" r:id="rId2"/>
    <sheet name="Balance" sheetId="3" r:id="rId3"/>
    <sheet name="CF " sheetId="4" r:id="rId4"/>
  </sheets>
  <externalReferences>
    <externalReference r:id="rId7"/>
    <externalReference r:id="rId8"/>
  </externalReferences>
  <definedNames>
    <definedName name="_xlfn.SUMIFS" hidden="1">#NAME?</definedName>
    <definedName name="_xlnm.Print_Area" localSheetId="2">'Balance'!$A$1:$E$52</definedName>
    <definedName name="_xlnm.Print_Area" localSheetId="3">'CF '!$A$1:$C$46</definedName>
    <definedName name="_xlnm.Print_Area" localSheetId="1">'P&amp;L'!$A$1:$D$35</definedName>
    <definedName name="_xlnm.Print_Area" localSheetId="0">'Sales breakdown'!$A$1:$D$24</definedName>
    <definedName name="_xlnm.Print_Titles" localSheetId="0">'Sales breakdown'!$1:$5</definedName>
  </definedNames>
  <calcPr fullCalcOnLoad="1"/>
</workbook>
</file>

<file path=xl/sharedStrings.xml><?xml version="1.0" encoding="utf-8"?>
<sst xmlns="http://schemas.openxmlformats.org/spreadsheetml/2006/main" count="143" uniqueCount="120">
  <si>
    <t>EBITDA</t>
  </si>
  <si>
    <t>EBIT</t>
  </si>
  <si>
    <t>%</t>
  </si>
  <si>
    <t>Revenues</t>
  </si>
  <si>
    <t>Sale of goods</t>
  </si>
  <si>
    <t>Contrast agents and other hospital products</t>
  </si>
  <si>
    <t>Prescription-based pharmaceutical products</t>
  </si>
  <si>
    <t>Sale of services</t>
  </si>
  <si>
    <t>Revenue</t>
  </si>
  <si>
    <t>Depreciation, amortisation and impairment charges</t>
  </si>
  <si>
    <t>Recognition of government grants on non financial non-current assets and other</t>
  </si>
  <si>
    <t>Finance income</t>
  </si>
  <si>
    <t>Finance costs</t>
  </si>
  <si>
    <t xml:space="preserve">Income tax </t>
  </si>
  <si>
    <t>Total revenue</t>
  </si>
  <si>
    <t>Gross profit</t>
  </si>
  <si>
    <t>Finance costs - net</t>
  </si>
  <si>
    <t>Profit before income tax</t>
  </si>
  <si>
    <t>Effective tax</t>
  </si>
  <si>
    <t>ASSETS</t>
  </si>
  <si>
    <t>Non-current assets</t>
  </si>
  <si>
    <t>Property, Plant and Equipment</t>
  </si>
  <si>
    <t>Intangible assets</t>
  </si>
  <si>
    <t>Current assets</t>
  </si>
  <si>
    <t>Inventories</t>
  </si>
  <si>
    <t>Trade and other receivables</t>
  </si>
  <si>
    <t>Current income tax assets</t>
  </si>
  <si>
    <t>Cash and cash equivalents</t>
  </si>
  <si>
    <t>Total assets</t>
  </si>
  <si>
    <t>EQUITY</t>
  </si>
  <si>
    <t>Capital and reserves attributable to shareholders of the company</t>
  </si>
  <si>
    <t>Share capital</t>
  </si>
  <si>
    <t>Legal reserve</t>
  </si>
  <si>
    <t>Treasury shares</t>
  </si>
  <si>
    <t>Retained earnings and voluntary reserves</t>
  </si>
  <si>
    <t>Total equity</t>
  </si>
  <si>
    <t>LIABILITIES</t>
  </si>
  <si>
    <t>Non-current liabilities</t>
  </si>
  <si>
    <t>Financial debt</t>
  </si>
  <si>
    <t>Deferred income tax liabilities</t>
  </si>
  <si>
    <t>Current liabilities</t>
  </si>
  <si>
    <t>Trade and other payables</t>
  </si>
  <si>
    <t>Total liabilities</t>
  </si>
  <si>
    <t>Total equity and liabilities</t>
  </si>
  <si>
    <t>Cash flows from operating activities</t>
  </si>
  <si>
    <t>Adjustments for non-monetary transactions:</t>
  </si>
  <si>
    <t xml:space="preserve">Amortisation </t>
  </si>
  <si>
    <t>Changes in working capital</t>
  </si>
  <si>
    <t>Other collections and payments</t>
  </si>
  <si>
    <t>Income tax cash flow</t>
  </si>
  <si>
    <t>Cash flows from investing activities</t>
  </si>
  <si>
    <t>Purchases of intangible assets</t>
  </si>
  <si>
    <t>Purchases of property, plant and equipment</t>
  </si>
  <si>
    <t>Interest received</t>
  </si>
  <si>
    <t>Cash flows from financing activities</t>
  </si>
  <si>
    <t xml:space="preserve">Repayments of financial debt </t>
  </si>
  <si>
    <t>Proceeds from financial debt</t>
  </si>
  <si>
    <t>Purchase of treasury shares</t>
  </si>
  <si>
    <t>Reissue of treasury shares</t>
  </si>
  <si>
    <t>Interest paid</t>
  </si>
  <si>
    <t>Consolidated Statement of Cash Flows</t>
  </si>
  <si>
    <t>Consolidated Statement of Financial Position</t>
  </si>
  <si>
    <t>Consolidated Income Statement</t>
  </si>
  <si>
    <t>R&amp;D expenses</t>
  </si>
  <si>
    <t>Selling, general and administrative expenses</t>
  </si>
  <si>
    <t>,</t>
  </si>
  <si>
    <t>Cost of sales</t>
  </si>
  <si>
    <t>Medikinet &amp; Medicebran</t>
  </si>
  <si>
    <t>Ulunar &amp; Hirobriz</t>
  </si>
  <si>
    <t>Volutsa</t>
  </si>
  <si>
    <t>Vytorin &amp; Absorcol &amp; Orvatez</t>
  </si>
  <si>
    <t>Proceeds from distribution licenses</t>
  </si>
  <si>
    <t>Proceeds from sale of property, plant and equipment</t>
  </si>
  <si>
    <t>Share of profit of a joint venture</t>
  </si>
  <si>
    <t>n.a.</t>
  </si>
  <si>
    <t>Investment in a joint venture</t>
  </si>
  <si>
    <t>Neparvis</t>
  </si>
  <si>
    <t>Sales breakdown</t>
  </si>
  <si>
    <t>Contract liabilities</t>
  </si>
  <si>
    <t>Equity securities</t>
  </si>
  <si>
    <t>Other reserves</t>
  </si>
  <si>
    <t>Other products</t>
  </si>
  <si>
    <t>Discounts to the National Health System</t>
  </si>
  <si>
    <t>Deferred income tax assets</t>
  </si>
  <si>
    <t>Financial receivables</t>
  </si>
  <si>
    <t>Deferred income</t>
  </si>
  <si>
    <t>Valuation allowance</t>
  </si>
  <si>
    <t>Grant on non-financial assets and income from distribution licenses</t>
  </si>
  <si>
    <t>Share of profit of joint venture</t>
  </si>
  <si>
    <t>Net cash generated from (used in) operating activities</t>
  </si>
  <si>
    <t xml:space="preserve">Net cash generated from (used in) investing activities </t>
  </si>
  <si>
    <t xml:space="preserve">Net cash generated from (used in) financing activities </t>
  </si>
  <si>
    <t xml:space="preserve">Net (decrease) increase in cash and cash equivalents </t>
  </si>
  <si>
    <t>Prepaid expenses</t>
  </si>
  <si>
    <t>Other current assets (prepaid expenses)</t>
  </si>
  <si>
    <t>Share premium</t>
  </si>
  <si>
    <t>LMWH franchise</t>
  </si>
  <si>
    <t>Impairment and gain or loss on measurement of financial instruments</t>
  </si>
  <si>
    <t>Exchange difference</t>
  </si>
  <si>
    <t>Dividends paid</t>
  </si>
  <si>
    <t>Growth</t>
  </si>
  <si>
    <t>% Growth</t>
  </si>
  <si>
    <t>Profit for the year</t>
  </si>
  <si>
    <t>Interest payments</t>
  </si>
  <si>
    <t>Cash and cash equivalents at the beginning of the year</t>
  </si>
  <si>
    <t>Cash and cash equivalents at the end of the year</t>
  </si>
  <si>
    <t>Adjustments for changes in value of derivatives</t>
  </si>
  <si>
    <t>Gain (or loss) on derecognition of financial assets and liabilities</t>
  </si>
  <si>
    <t>Finance expenses</t>
  </si>
  <si>
    <t>-</t>
  </si>
  <si>
    <t>Proceeds from manufacturing services</t>
  </si>
  <si>
    <t>31 December 2020</t>
  </si>
  <si>
    <t xml:space="preserve">   Biosimilar of enoxaparin</t>
  </si>
  <si>
    <t xml:space="preserve">   Bemiparin (Hibor)</t>
  </si>
  <si>
    <t xml:space="preserve">       Sales in Spain</t>
  </si>
  <si>
    <t xml:space="preserve">       International sales</t>
  </si>
  <si>
    <t>IN € THOUSANDS</t>
  </si>
  <si>
    <t>Share-based payments</t>
  </si>
  <si>
    <t>31 December 2021</t>
  </si>
  <si>
    <t xml:space="preserve">Other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</si>
</sst>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.000"/>
    <numFmt numFmtId="169" formatCode="0.0\p\p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C0A]dddd\,\ dd&quot; de &quot;mmmm&quot; de &quot;yyyy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#,##0.0000"/>
    <numFmt numFmtId="183" formatCode="0\p\p"/>
    <numFmt numFmtId="184" formatCode="0.00\p\p"/>
    <numFmt numFmtId="185" formatCode="#,##0.00000"/>
    <numFmt numFmtId="186" formatCode="#,###\x"/>
    <numFmt numFmtId="187" formatCode="#,###.0\x"/>
    <numFmt numFmtId="188" formatCode="_-* #,##0.0\ _€_-;\-* #,##0.0\ _€_-;_-* &quot;-&quot;??\ _€_-;_-@_-"/>
    <numFmt numFmtId="189" formatCode="#,##0.000000"/>
    <numFmt numFmtId="190" formatCode="#,##0.0000000"/>
    <numFmt numFmtId="191" formatCode="0.000%"/>
    <numFmt numFmtId="192" formatCode="_-* #,##0\ _€_-;\-* #,##0\ _€_-;_-* &quot;-&quot;??\ _€_-;_-@_-"/>
    <numFmt numFmtId="193" formatCode="0.000000000"/>
    <numFmt numFmtId="194" formatCode="[$-C0A]dddd\,\ d&quot; de &quot;mmmm&quot; de &quot;yyyy"/>
    <numFmt numFmtId="195" formatCode="_-* #,##0.000\ _€_-;\-* #,##0.000\ _€_-;_-* &quot;-&quot;??\ _€_-;_-@_-"/>
    <numFmt numFmtId="196" formatCode="_-* #,##0.0000\ _€_-;\-* #,##0.00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Montserrat"/>
      <family val="0"/>
    </font>
    <font>
      <sz val="10"/>
      <color indexed="57"/>
      <name val="Montserrat"/>
      <family val="0"/>
    </font>
    <font>
      <b/>
      <sz val="10"/>
      <color indexed="9"/>
      <name val="Montserrat"/>
      <family val="0"/>
    </font>
    <font>
      <b/>
      <sz val="12"/>
      <color indexed="57"/>
      <name val="Montserrat"/>
      <family val="0"/>
    </font>
    <font>
      <i/>
      <sz val="10"/>
      <color indexed="57"/>
      <name val="Montserrat"/>
      <family val="0"/>
    </font>
    <font>
      <b/>
      <i/>
      <sz val="10"/>
      <color indexed="57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333399"/>
      <name val="Arial"/>
      <family val="2"/>
    </font>
    <font>
      <b/>
      <sz val="10"/>
      <color rgb="FF278079"/>
      <name val="Montserrat"/>
      <family val="0"/>
    </font>
    <font>
      <sz val="10"/>
      <color rgb="FF278079"/>
      <name val="Montserrat"/>
      <family val="0"/>
    </font>
    <font>
      <b/>
      <sz val="10"/>
      <color theme="0"/>
      <name val="Montserrat"/>
      <family val="0"/>
    </font>
    <font>
      <b/>
      <sz val="12"/>
      <color rgb="FF278079"/>
      <name val="Montserrat"/>
      <family val="0"/>
    </font>
    <font>
      <i/>
      <sz val="10"/>
      <color rgb="FF278079"/>
      <name val="Montserrat"/>
      <family val="0"/>
    </font>
    <font>
      <b/>
      <i/>
      <sz val="10"/>
      <color rgb="FF278079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8079"/>
        <bgColor indexed="64"/>
      </patternFill>
    </fill>
    <fill>
      <patternFill patternType="solid">
        <fgColor rgb="FFA6E4D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268079"/>
      </bottom>
    </border>
    <border>
      <left>
        <color indexed="63"/>
      </left>
      <right style="thick">
        <color rgb="FFFFFFFF"/>
      </right>
      <top>
        <color indexed="63"/>
      </top>
      <bottom style="medium">
        <color rgb="FF34ABA2"/>
      </bottom>
    </border>
    <border>
      <left>
        <color indexed="63"/>
      </left>
      <right style="thick">
        <color rgb="FFFFFFFF"/>
      </right>
      <top style="medium">
        <color rgb="FF34ABA2"/>
      </top>
      <bottom style="double">
        <color rgb="FF34ABA2"/>
      </bottom>
    </border>
    <border>
      <left>
        <color indexed="63"/>
      </left>
      <right>
        <color indexed="63"/>
      </right>
      <top>
        <color indexed="63"/>
      </top>
      <bottom style="medium">
        <color rgb="FF34ABA2"/>
      </bottom>
    </border>
    <border>
      <left>
        <color indexed="63"/>
      </left>
      <right>
        <color indexed="63"/>
      </right>
      <top style="medium">
        <color rgb="FF34ABA2"/>
      </top>
      <bottom style="double">
        <color rgb="FF34ABA2"/>
      </bottom>
    </border>
    <border>
      <left>
        <color indexed="63"/>
      </left>
      <right style="thick">
        <color rgb="FFFFFFFF"/>
      </right>
      <top>
        <color indexed="63"/>
      </top>
      <bottom style="double">
        <color rgb="FF34ABA2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33" borderId="0" xfId="54" applyFont="1" applyFill="1">
      <alignment/>
      <protection/>
    </xf>
    <xf numFmtId="3" fontId="5" fillId="33" borderId="0" xfId="54" applyNumberFormat="1" applyFont="1" applyFill="1">
      <alignment/>
      <protection/>
    </xf>
    <xf numFmtId="4" fontId="5" fillId="33" borderId="0" xfId="54" applyNumberFormat="1" applyFont="1" applyFill="1" applyAlignment="1">
      <alignment horizontal="right"/>
      <protection/>
    </xf>
    <xf numFmtId="4" fontId="5" fillId="0" borderId="0" xfId="54" applyNumberFormat="1" applyFont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3" fontId="55" fillId="0" borderId="0" xfId="0" applyNumberFormat="1" applyFont="1" applyAlignment="1">
      <alignment horizontal="right"/>
    </xf>
    <xf numFmtId="166" fontId="56" fillId="0" borderId="0" xfId="57" applyNumberFormat="1" applyFont="1" applyAlignment="1">
      <alignment horizontal="right"/>
    </xf>
    <xf numFmtId="169" fontId="56" fillId="0" borderId="0" xfId="57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3" fontId="4" fillId="0" borderId="0" xfId="0" applyNumberFormat="1" applyFont="1" applyAlignment="1">
      <alignment horizontal="right" wrapText="1"/>
    </xf>
    <xf numFmtId="0" fontId="55" fillId="34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66" fontId="0" fillId="33" borderId="0" xfId="57" applyNumberFormat="1" applyFill="1" applyAlignment="1">
      <alignment/>
    </xf>
    <xf numFmtId="170" fontId="5" fillId="33" borderId="0" xfId="54" applyNumberFormat="1" applyFont="1" applyFill="1">
      <alignment/>
      <protection/>
    </xf>
    <xf numFmtId="9" fontId="5" fillId="33" borderId="0" xfId="57" applyFont="1" applyFill="1" applyAlignment="1">
      <alignment/>
    </xf>
    <xf numFmtId="2" fontId="5" fillId="33" borderId="0" xfId="54" applyNumberFormat="1" applyFont="1" applyFill="1">
      <alignment/>
      <protection/>
    </xf>
    <xf numFmtId="9" fontId="0" fillId="0" borderId="0" xfId="57" applyFont="1" applyAlignment="1">
      <alignment/>
    </xf>
    <xf numFmtId="167" fontId="5" fillId="33" borderId="0" xfId="54" applyNumberFormat="1" applyFont="1" applyFill="1">
      <alignment/>
      <protection/>
    </xf>
    <xf numFmtId="3" fontId="8" fillId="33" borderId="0" xfId="54" applyNumberFormat="1" applyFont="1" applyFill="1">
      <alignment/>
      <protection/>
    </xf>
    <xf numFmtId="0" fontId="5" fillId="34" borderId="0" xfId="54" applyFont="1" applyFill="1">
      <alignment/>
      <protection/>
    </xf>
    <xf numFmtId="166" fontId="0" fillId="0" borderId="0" xfId="57" applyNumberFormat="1" applyAlignment="1">
      <alignment horizontal="right"/>
    </xf>
    <xf numFmtId="170" fontId="5" fillId="34" borderId="0" xfId="55" applyNumberFormat="1" applyFont="1" applyFill="1">
      <alignment/>
      <protection/>
    </xf>
    <xf numFmtId="9" fontId="0" fillId="0" borderId="0" xfId="57" applyAlignment="1">
      <alignment horizontal="right"/>
    </xf>
    <xf numFmtId="167" fontId="0" fillId="0" borderId="0" xfId="0" applyNumberFormat="1" applyFont="1" applyAlignment="1">
      <alignment horizontal="right"/>
    </xf>
    <xf numFmtId="3" fontId="5" fillId="33" borderId="0" xfId="55" applyNumberFormat="1" applyFont="1" applyFill="1">
      <alignment/>
      <protection/>
    </xf>
    <xf numFmtId="4" fontId="5" fillId="0" borderId="0" xfId="55" applyNumberFormat="1" applyFont="1">
      <alignment/>
      <protection/>
    </xf>
    <xf numFmtId="0" fontId="5" fillId="33" borderId="0" xfId="55" applyFont="1" applyFill="1">
      <alignment/>
      <protection/>
    </xf>
    <xf numFmtId="182" fontId="5" fillId="33" borderId="0" xfId="55" applyNumberFormat="1" applyFont="1" applyFill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33" borderId="0" xfId="55" applyFill="1">
      <alignment/>
      <protection/>
    </xf>
    <xf numFmtId="3" fontId="0" fillId="0" borderId="0" xfId="55" applyNumberFormat="1" applyAlignment="1">
      <alignment horizontal="right" wrapText="1"/>
      <protection/>
    </xf>
    <xf numFmtId="166" fontId="55" fillId="33" borderId="0" xfId="57" applyNumberFormat="1" applyFont="1" applyFill="1" applyAlignment="1">
      <alignment/>
    </xf>
    <xf numFmtId="0" fontId="0" fillId="0" borderId="0" xfId="0" applyFont="1" applyAlignment="1">
      <alignment vertical="top"/>
    </xf>
    <xf numFmtId="182" fontId="6" fillId="33" borderId="0" xfId="55" applyNumberFormat="1" applyFont="1" applyFill="1">
      <alignment/>
      <protection/>
    </xf>
    <xf numFmtId="167" fontId="4" fillId="0" borderId="0" xfId="0" applyNumberFormat="1" applyFont="1" applyAlignment="1">
      <alignment/>
    </xf>
    <xf numFmtId="166" fontId="4" fillId="33" borderId="0" xfId="57" applyNumberFormat="1" applyFont="1" applyFill="1" applyAlignment="1">
      <alignment/>
    </xf>
    <xf numFmtId="0" fontId="0" fillId="0" borderId="0" xfId="0" applyFont="1" applyAlignment="1">
      <alignment horizontal="justify" vertical="top"/>
    </xf>
    <xf numFmtId="0" fontId="57" fillId="0" borderId="0" xfId="0" applyFont="1" applyAlignment="1">
      <alignment vertical="top"/>
    </xf>
    <xf numFmtId="167" fontId="55" fillId="0" borderId="0" xfId="0" applyNumberFormat="1" applyFont="1" applyAlignment="1">
      <alignment horizontal="right"/>
    </xf>
    <xf numFmtId="9" fontId="55" fillId="33" borderId="0" xfId="57" applyFont="1" applyFill="1" applyAlignment="1">
      <alignment/>
    </xf>
    <xf numFmtId="3" fontId="0" fillId="0" borderId="0" xfId="57" applyNumberFormat="1" applyAlignment="1">
      <alignment horizontal="right"/>
    </xf>
    <xf numFmtId="166" fontId="0" fillId="33" borderId="0" xfId="57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top"/>
    </xf>
    <xf numFmtId="0" fontId="0" fillId="0" borderId="10" xfId="0" applyBorder="1" applyAlignment="1">
      <alignment/>
    </xf>
    <xf numFmtId="0" fontId="58" fillId="0" borderId="11" xfId="0" applyFont="1" applyBorder="1" applyAlignment="1">
      <alignment vertical="center" wrapText="1"/>
    </xf>
    <xf numFmtId="3" fontId="0" fillId="0" borderId="0" xfId="57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57" applyNumberFormat="1" applyFont="1" applyAlignment="1">
      <alignment/>
    </xf>
    <xf numFmtId="9" fontId="0" fillId="0" borderId="0" xfId="57" applyFont="1" applyAlignment="1">
      <alignment/>
    </xf>
    <xf numFmtId="0" fontId="59" fillId="0" borderId="11" xfId="0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166" fontId="0" fillId="0" borderId="0" xfId="57" applyNumberFormat="1" applyFont="1" applyAlignment="1">
      <alignment/>
    </xf>
    <xf numFmtId="167" fontId="0" fillId="0" borderId="0" xfId="0" applyNumberFormat="1" applyFont="1" applyAlignment="1">
      <alignment/>
    </xf>
    <xf numFmtId="0" fontId="58" fillId="0" borderId="11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left" vertical="center" wrapText="1" indent="2"/>
    </xf>
    <xf numFmtId="0" fontId="59" fillId="0" borderId="11" xfId="0" applyFont="1" applyBorder="1" applyAlignment="1">
      <alignment horizontal="left" vertical="center" wrapText="1" indent="2"/>
    </xf>
    <xf numFmtId="0" fontId="58" fillId="0" borderId="12" xfId="0" applyFont="1" applyBorder="1" applyAlignment="1">
      <alignment horizontal="left" vertical="center" wrapText="1" indent="1"/>
    </xf>
    <xf numFmtId="0" fontId="60" fillId="35" borderId="11" xfId="0" applyFont="1" applyFill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9" fontId="58" fillId="0" borderId="13" xfId="57" applyFont="1" applyBorder="1" applyAlignment="1">
      <alignment horizontal="right" vertical="center" wrapText="1"/>
    </xf>
    <xf numFmtId="9" fontId="59" fillId="0" borderId="13" xfId="57" applyFont="1" applyBorder="1" applyAlignment="1">
      <alignment horizontal="right" vertical="center" wrapText="1"/>
    </xf>
    <xf numFmtId="9" fontId="58" fillId="0" borderId="14" xfId="57" applyFont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192" fontId="59" fillId="0" borderId="11" xfId="49" applyNumberFormat="1" applyFont="1" applyBorder="1" applyAlignment="1">
      <alignment horizontal="right" vertical="center" wrapText="1"/>
    </xf>
    <xf numFmtId="166" fontId="59" fillId="0" borderId="11" xfId="57" applyNumberFormat="1" applyFont="1" applyBorder="1" applyAlignment="1">
      <alignment horizontal="right" vertical="center" wrapText="1"/>
    </xf>
    <xf numFmtId="192" fontId="58" fillId="0" borderId="11" xfId="49" applyNumberFormat="1" applyFont="1" applyBorder="1" applyAlignment="1">
      <alignment horizontal="right" vertical="center" wrapText="1"/>
    </xf>
    <xf numFmtId="166" fontId="58" fillId="0" borderId="11" xfId="57" applyNumberFormat="1" applyFont="1" applyBorder="1" applyAlignment="1">
      <alignment horizontal="right" vertical="center" wrapText="1"/>
    </xf>
    <xf numFmtId="169" fontId="58" fillId="0" borderId="11" xfId="57" applyNumberFormat="1" applyFont="1" applyBorder="1" applyAlignment="1">
      <alignment horizontal="right" vertical="center" wrapText="1"/>
    </xf>
    <xf numFmtId="169" fontId="59" fillId="0" borderId="11" xfId="57" applyNumberFormat="1" applyFont="1" applyBorder="1" applyAlignment="1">
      <alignment horizontal="right" vertical="center" wrapText="1"/>
    </xf>
    <xf numFmtId="0" fontId="58" fillId="0" borderId="15" xfId="0" applyFont="1" applyBorder="1" applyAlignment="1">
      <alignment vertical="center" wrapText="1"/>
    </xf>
    <xf numFmtId="192" fontId="58" fillId="0" borderId="15" xfId="49" applyNumberFormat="1" applyFont="1" applyBorder="1" applyAlignment="1">
      <alignment horizontal="right" vertical="center" wrapText="1"/>
    </xf>
    <xf numFmtId="166" fontId="58" fillId="0" borderId="15" xfId="57" applyNumberFormat="1" applyFont="1" applyBorder="1" applyAlignment="1">
      <alignment horizontal="right" vertical="center" wrapText="1"/>
    </xf>
    <xf numFmtId="0" fontId="58" fillId="0" borderId="11" xfId="0" applyFont="1" applyBorder="1" applyAlignment="1">
      <alignment horizontal="justify" vertical="center" wrapText="1"/>
    </xf>
    <xf numFmtId="0" fontId="59" fillId="36" borderId="11" xfId="0" applyFont="1" applyFill="1" applyBorder="1" applyAlignment="1">
      <alignment horizontal="justify" vertical="center" wrapText="1"/>
    </xf>
    <xf numFmtId="0" fontId="59" fillId="0" borderId="11" xfId="0" applyFont="1" applyBorder="1" applyAlignment="1">
      <alignment horizontal="justify" vertical="center" wrapText="1"/>
    </xf>
    <xf numFmtId="3" fontId="59" fillId="36" borderId="11" xfId="0" applyNumberFormat="1" applyFont="1" applyFill="1" applyBorder="1" applyAlignment="1">
      <alignment horizontal="right" vertical="center" wrapText="1"/>
    </xf>
    <xf numFmtId="3" fontId="59" fillId="0" borderId="11" xfId="0" applyNumberFormat="1" applyFont="1" applyFill="1" applyBorder="1" applyAlignment="1">
      <alignment horizontal="right" vertical="center" wrapText="1"/>
    </xf>
    <xf numFmtId="3" fontId="58" fillId="36" borderId="11" xfId="0" applyNumberFormat="1" applyFont="1" applyFill="1" applyBorder="1" applyAlignment="1">
      <alignment horizontal="right" vertical="center" wrapText="1"/>
    </xf>
    <xf numFmtId="3" fontId="58" fillId="0" borderId="11" xfId="0" applyNumberFormat="1" applyFont="1" applyFill="1" applyBorder="1" applyAlignment="1">
      <alignment horizontal="right" vertical="center" wrapText="1"/>
    </xf>
    <xf numFmtId="0" fontId="62" fillId="0" borderId="11" xfId="0" applyFont="1" applyBorder="1" applyAlignment="1">
      <alignment horizontal="justify" vertical="center" wrapText="1"/>
    </xf>
    <xf numFmtId="0" fontId="58" fillId="36" borderId="11" xfId="0" applyFont="1" applyFill="1" applyBorder="1" applyAlignment="1">
      <alignment horizontal="justify" vertical="center" wrapText="1"/>
    </xf>
    <xf numFmtId="0" fontId="63" fillId="0" borderId="11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58" fillId="0" borderId="12" xfId="0" applyFont="1" applyBorder="1" applyAlignment="1">
      <alignment horizontal="justify" vertical="center" wrapText="1"/>
    </xf>
    <xf numFmtId="3" fontId="58" fillId="36" borderId="12" xfId="0" applyNumberFormat="1" applyFont="1" applyFill="1" applyBorder="1" applyAlignment="1">
      <alignment horizontal="right" vertical="center" wrapText="1"/>
    </xf>
    <xf numFmtId="3" fontId="58" fillId="0" borderId="12" xfId="0" applyNumberFormat="1" applyFont="1" applyFill="1" applyBorder="1" applyAlignment="1">
      <alignment horizontal="right" vertical="center" wrapText="1"/>
    </xf>
    <xf numFmtId="0" fontId="0" fillId="33" borderId="0" xfId="54" applyFont="1" applyFill="1">
      <alignment/>
      <protection/>
    </xf>
    <xf numFmtId="3" fontId="59" fillId="0" borderId="11" xfId="0" applyNumberFormat="1" applyFont="1" applyBorder="1" applyAlignment="1">
      <alignment horizontal="right" vertical="center" wrapText="1"/>
    </xf>
    <xf numFmtId="20" fontId="0" fillId="33" borderId="0" xfId="54" applyNumberFormat="1" applyFont="1" applyFill="1">
      <alignment/>
      <protection/>
    </xf>
    <xf numFmtId="3" fontId="0" fillId="33" borderId="0" xfId="54" applyNumberFormat="1" applyFont="1" applyFill="1">
      <alignment/>
      <protection/>
    </xf>
    <xf numFmtId="4" fontId="3" fillId="33" borderId="0" xfId="54" applyNumberFormat="1" applyFont="1" applyFill="1">
      <alignment/>
      <protection/>
    </xf>
    <xf numFmtId="3" fontId="58" fillId="36" borderId="11" xfId="0" applyNumberFormat="1" applyFont="1" applyFill="1" applyBorder="1" applyAlignment="1">
      <alignment horizontal="justify" vertical="center" wrapText="1"/>
    </xf>
    <xf numFmtId="0" fontId="58" fillId="36" borderId="11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/>
    </xf>
    <xf numFmtId="170" fontId="0" fillId="34" borderId="0" xfId="55" applyNumberFormat="1" applyFont="1" applyFill="1">
      <alignment/>
      <protection/>
    </xf>
    <xf numFmtId="0" fontId="59" fillId="0" borderId="13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92" fontId="58" fillId="36" borderId="11" xfId="49" applyNumberFormat="1" applyFont="1" applyFill="1" applyBorder="1" applyAlignment="1">
      <alignment horizontal="right" vertical="center" wrapText="1"/>
    </xf>
    <xf numFmtId="192" fontId="59" fillId="36" borderId="11" xfId="49" applyNumberFormat="1" applyFont="1" applyFill="1" applyBorder="1" applyAlignment="1">
      <alignment horizontal="right" vertical="center" wrapText="1"/>
    </xf>
    <xf numFmtId="192" fontId="58" fillId="36" borderId="12" xfId="49" applyNumberFormat="1" applyFont="1" applyFill="1" applyBorder="1" applyAlignment="1">
      <alignment horizontal="right" vertical="center" wrapText="1"/>
    </xf>
    <xf numFmtId="192" fontId="58" fillId="0" borderId="12" xfId="49" applyNumberFormat="1" applyFont="1" applyBorder="1" applyAlignment="1">
      <alignment horizontal="right" vertical="center" wrapText="1"/>
    </xf>
    <xf numFmtId="14" fontId="60" fillId="35" borderId="11" xfId="0" applyNumberFormat="1" applyFont="1" applyFill="1" applyBorder="1" applyAlignment="1">
      <alignment horizontal="right" vertical="center" wrapText="1"/>
    </xf>
    <xf numFmtId="192" fontId="58" fillId="0" borderId="0" xfId="49" applyNumberFormat="1" applyFont="1" applyBorder="1" applyAlignment="1">
      <alignment horizontal="right" vertical="center" wrapText="1"/>
    </xf>
    <xf numFmtId="0" fontId="59" fillId="36" borderId="11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justify" vertical="top"/>
    </xf>
    <xf numFmtId="0" fontId="59" fillId="0" borderId="13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R\Results\Q2%202020\Publicados\H1%202020%20Results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R\Results\Q3%202021\Excels\Q1%202021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breakdown"/>
      <sheetName val="P&amp;L"/>
      <sheetName val="Balance"/>
      <sheetName val="CF "/>
    </sheetNames>
    <sheetDataSet>
      <sheetData sheetId="3">
        <row r="41">
          <cell r="C41">
            <v>67426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es breakdown"/>
      <sheetName val="P&amp;L"/>
      <sheetName val="Balance"/>
      <sheetName val="CF "/>
      <sheetName val="Tablas"/>
    </sheetNames>
    <sheetDataSet>
      <sheetData sheetId="3">
        <row r="47">
          <cell r="C47">
            <v>53161.999999999985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24"/>
  <sheetViews>
    <sheetView showGridLines="0" tabSelected="1" zoomScale="115" zoomScaleNormal="115" workbookViewId="0" topLeftCell="A1">
      <selection activeCell="A2" sqref="A2"/>
    </sheetView>
  </sheetViews>
  <sheetFormatPr defaultColWidth="11.421875" defaultRowHeight="12.75"/>
  <cols>
    <col min="1" max="1" width="58.7109375" style="0" bestFit="1" customWidth="1"/>
    <col min="2" max="4" width="13.28125" style="0" customWidth="1"/>
    <col min="5" max="5" width="12.28125" style="0" bestFit="1" customWidth="1"/>
  </cols>
  <sheetData>
    <row r="1" spans="2:3" ht="12.75">
      <c r="B1" s="30"/>
      <c r="C1" s="30"/>
    </row>
    <row r="2" spans="1:5" ht="19.5" thickBot="1">
      <c r="A2" s="78" t="s">
        <v>77</v>
      </c>
      <c r="B2" s="58"/>
      <c r="C2" s="58"/>
      <c r="D2" s="58"/>
      <c r="E2" s="58"/>
    </row>
    <row r="3" ht="19.5" customHeight="1" thickTop="1">
      <c r="A3" s="1"/>
    </row>
    <row r="4" spans="1:5" ht="19.5" customHeight="1" thickBot="1">
      <c r="A4" s="1"/>
      <c r="B4" s="123"/>
      <c r="C4" s="123"/>
      <c r="D4" s="113"/>
      <c r="E4" s="114"/>
    </row>
    <row r="5" spans="1:5" ht="14.25" customHeight="1" thickBot="1">
      <c r="A5" s="65" t="s">
        <v>116</v>
      </c>
      <c r="B5" s="73">
        <v>2021</v>
      </c>
      <c r="C5" s="74">
        <v>2020</v>
      </c>
      <c r="D5" s="74" t="s">
        <v>100</v>
      </c>
      <c r="E5" s="112" t="s">
        <v>101</v>
      </c>
    </row>
    <row r="6" spans="2:34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62" customFormat="1" ht="14.25" customHeight="1" thickBot="1">
      <c r="A7" s="59" t="s">
        <v>3</v>
      </c>
      <c r="B7" s="115">
        <v>648676.7100984072</v>
      </c>
      <c r="C7" s="81">
        <v>419960.53563023615</v>
      </c>
      <c r="D7" s="81">
        <f aca="true" t="shared" si="0" ref="D7:D12">B7-C7</f>
        <v>228716.17446817108</v>
      </c>
      <c r="E7" s="75">
        <f aca="true" t="shared" si="1" ref="E7:E12">+D7/C7</f>
        <v>0.5446134935629987</v>
      </c>
      <c r="F7" s="60"/>
      <c r="G7" s="61"/>
      <c r="H7" s="6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62" customFormat="1" ht="14.25" customHeight="1" thickBot="1">
      <c r="A8" s="69" t="s">
        <v>4</v>
      </c>
      <c r="B8" s="115">
        <v>383984.3731022923</v>
      </c>
      <c r="C8" s="81">
        <v>328403.46366363624</v>
      </c>
      <c r="D8" s="81">
        <f t="shared" si="0"/>
        <v>55580.90943865606</v>
      </c>
      <c r="E8" s="75">
        <f t="shared" si="1"/>
        <v>0.1692458076373525</v>
      </c>
      <c r="F8" s="63"/>
      <c r="G8" s="64"/>
      <c r="H8" s="6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62" customFormat="1" ht="14.25" customHeight="1" thickBot="1">
      <c r="A9" s="70" t="s">
        <v>6</v>
      </c>
      <c r="B9" s="115">
        <v>347376.2323160923</v>
      </c>
      <c r="C9" s="81">
        <v>296975.4632089362</v>
      </c>
      <c r="D9" s="81">
        <f t="shared" si="0"/>
        <v>50400.769107156084</v>
      </c>
      <c r="E9" s="75">
        <f t="shared" si="1"/>
        <v>0.16971358024853647</v>
      </c>
      <c r="F9" s="21"/>
      <c r="G9" s="21"/>
      <c r="H9" s="6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62" customFormat="1" ht="14.25" customHeight="1" thickBot="1">
      <c r="A10" s="71" t="s">
        <v>96</v>
      </c>
      <c r="B10" s="116">
        <v>234757.14327895897</v>
      </c>
      <c r="C10" s="79">
        <v>202768.048241634</v>
      </c>
      <c r="D10" s="79">
        <f t="shared" si="0"/>
        <v>31989.095037324965</v>
      </c>
      <c r="E10" s="76">
        <f t="shared" si="1"/>
        <v>0.1577620109022517</v>
      </c>
      <c r="F10" s="64"/>
      <c r="G10" s="21"/>
      <c r="H10" s="6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62" customFormat="1" ht="14.25" customHeight="1" thickBot="1">
      <c r="A11" s="71" t="s">
        <v>112</v>
      </c>
      <c r="B11" s="116">
        <v>124044.75635188998</v>
      </c>
      <c r="C11" s="79">
        <v>101352.53024030398</v>
      </c>
      <c r="D11" s="79">
        <f t="shared" si="0"/>
        <v>22692.226111586002</v>
      </c>
      <c r="E11" s="76">
        <f t="shared" si="1"/>
        <v>0.22389402669852815</v>
      </c>
      <c r="F11" s="60"/>
      <c r="G11" s="64"/>
      <c r="H11" s="64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62" customFormat="1" ht="14.25" customHeight="1" thickBot="1">
      <c r="A12" s="71" t="s">
        <v>113</v>
      </c>
      <c r="B12" s="116">
        <v>110712.386927069</v>
      </c>
      <c r="C12" s="79">
        <v>101415.51800133003</v>
      </c>
      <c r="D12" s="79">
        <f t="shared" si="0"/>
        <v>9296.868925738978</v>
      </c>
      <c r="E12" s="76">
        <f t="shared" si="1"/>
        <v>0.09167106877684195</v>
      </c>
      <c r="F12" s="49"/>
      <c r="G12" s="66"/>
      <c r="H12" s="66"/>
      <c r="I12" s="6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62" customFormat="1" ht="14.25" customHeight="1" thickBot="1">
      <c r="A13" s="71" t="s">
        <v>114</v>
      </c>
      <c r="B13" s="116">
        <v>69415.1821</v>
      </c>
      <c r="C13" s="79">
        <v>68464.05038000003</v>
      </c>
      <c r="D13" s="79">
        <f aca="true" t="shared" si="2" ref="D13:D24">B13-C13</f>
        <v>951.1317199999758</v>
      </c>
      <c r="E13" s="76">
        <f aca="true" t="shared" si="3" ref="E13:E24">+D13/C13</f>
        <v>0.013892425509750792</v>
      </c>
      <c r="F13" s="60"/>
      <c r="G13" s="66"/>
      <c r="H13" s="6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62" customFormat="1" ht="14.25" customHeight="1" thickBot="1">
      <c r="A14" s="71" t="s">
        <v>115</v>
      </c>
      <c r="B14" s="116">
        <v>41297.204827069</v>
      </c>
      <c r="C14" s="79">
        <v>32951.46762133</v>
      </c>
      <c r="D14" s="79">
        <f t="shared" si="2"/>
        <v>8345.737205739002</v>
      </c>
      <c r="E14" s="76">
        <f t="shared" si="3"/>
        <v>0.2532736114107609</v>
      </c>
      <c r="F14" s="60"/>
      <c r="G14" s="64"/>
      <c r="H14" s="64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62" customFormat="1" ht="14.25" customHeight="1" thickBot="1">
      <c r="A15" s="71" t="s">
        <v>76</v>
      </c>
      <c r="B15" s="116">
        <v>38470.41368999999</v>
      </c>
      <c r="C15" s="79">
        <v>29567.380999999998</v>
      </c>
      <c r="D15" s="79">
        <f t="shared" si="2"/>
        <v>8903.032689999989</v>
      </c>
      <c r="E15" s="76">
        <f t="shared" si="3"/>
        <v>0.30110995255210427</v>
      </c>
      <c r="F15" s="66"/>
      <c r="G15" s="66"/>
      <c r="H15" s="66"/>
      <c r="I15" s="67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62" customFormat="1" ht="14.25" customHeight="1" thickBot="1">
      <c r="A16" s="71" t="s">
        <v>68</v>
      </c>
      <c r="B16" s="116">
        <v>9389.210500000001</v>
      </c>
      <c r="C16" s="79">
        <v>11336.45749</v>
      </c>
      <c r="D16" s="79">
        <f t="shared" si="2"/>
        <v>-1947.2469899999996</v>
      </c>
      <c r="E16" s="76">
        <f t="shared" si="3"/>
        <v>-0.1717685610092646</v>
      </c>
      <c r="F16" s="64"/>
      <c r="G16" s="66"/>
      <c r="H16" s="66"/>
      <c r="I16" s="6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62" customFormat="1" ht="14.25" customHeight="1" thickBot="1">
      <c r="A17" s="71" t="s">
        <v>69</v>
      </c>
      <c r="B17" s="116">
        <v>16275.940959999996</v>
      </c>
      <c r="C17" s="79">
        <v>14245.989099999999</v>
      </c>
      <c r="D17" s="79">
        <f t="shared" si="2"/>
        <v>2029.9518599999974</v>
      </c>
      <c r="E17" s="76">
        <f t="shared" si="3"/>
        <v>0.14249286909815181</v>
      </c>
      <c r="F17" s="61"/>
      <c r="G17" s="66"/>
      <c r="H17" s="66"/>
      <c r="I17" s="67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62" customFormat="1" ht="14.25" customHeight="1" thickBot="1">
      <c r="A18" s="71" t="s">
        <v>70</v>
      </c>
      <c r="B18" s="116">
        <v>28349.387909999998</v>
      </c>
      <c r="C18" s="79">
        <v>28389.999219999998</v>
      </c>
      <c r="D18" s="79">
        <f t="shared" si="2"/>
        <v>-40.61131000000023</v>
      </c>
      <c r="E18" s="76">
        <f t="shared" si="3"/>
        <v>-0.001430479433454533</v>
      </c>
      <c r="F18" s="66"/>
      <c r="G18" s="66"/>
      <c r="H18" s="66"/>
      <c r="I18" s="67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62" customFormat="1" ht="14.25" customHeight="1" thickBot="1">
      <c r="A19" s="71" t="s">
        <v>67</v>
      </c>
      <c r="B19" s="116">
        <v>3604.1080599999996</v>
      </c>
      <c r="C19" s="79">
        <v>3479.3835800000006</v>
      </c>
      <c r="D19" s="79">
        <f t="shared" si="2"/>
        <v>124.72447999999895</v>
      </c>
      <c r="E19" s="76">
        <f t="shared" si="3"/>
        <v>0.035846717423434794</v>
      </c>
      <c r="F19" s="66"/>
      <c r="G19" s="66"/>
      <c r="H19" s="66"/>
      <c r="I19" s="6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62" customFormat="1" ht="14.25" customHeight="1" thickBot="1">
      <c r="A20" s="71" t="s">
        <v>81</v>
      </c>
      <c r="B20" s="116">
        <v>28438.532197133347</v>
      </c>
      <c r="C20" s="79">
        <v>26580.721377302216</v>
      </c>
      <c r="D20" s="79">
        <f t="shared" si="2"/>
        <v>1857.810819831131</v>
      </c>
      <c r="E20" s="76">
        <f t="shared" si="3"/>
        <v>0.06989316781363018</v>
      </c>
      <c r="F20" s="66"/>
      <c r="G20" s="66"/>
      <c r="H20" s="6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62" customFormat="1" ht="14.25" customHeight="1" thickBot="1">
      <c r="A21" s="71" t="s">
        <v>82</v>
      </c>
      <c r="B21" s="116">
        <v>-11908.504280000003</v>
      </c>
      <c r="C21" s="79">
        <v>-19392.516799999998</v>
      </c>
      <c r="D21" s="79">
        <f t="shared" si="2"/>
        <v>7484.012519999995</v>
      </c>
      <c r="E21" s="76">
        <f t="shared" si="3"/>
        <v>-0.38592270395764183</v>
      </c>
      <c r="I21" s="21"/>
      <c r="J21" s="68"/>
      <c r="K21" s="21"/>
      <c r="L21" s="68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62" customFormat="1" ht="14.25" customHeight="1" thickBot="1">
      <c r="A22" s="70" t="s">
        <v>5</v>
      </c>
      <c r="B22" s="115">
        <v>35493.918856200005</v>
      </c>
      <c r="C22" s="81">
        <v>30736.25628</v>
      </c>
      <c r="D22" s="81">
        <f t="shared" si="2"/>
        <v>4757.662576200004</v>
      </c>
      <c r="E22" s="75">
        <f t="shared" si="3"/>
        <v>0.15478991757678057</v>
      </c>
      <c r="F22" s="64"/>
      <c r="G22" s="64"/>
      <c r="H22" s="6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62" customFormat="1" ht="14.25" customHeight="1" thickBot="1">
      <c r="A23" s="70" t="s">
        <v>119</v>
      </c>
      <c r="B23" s="115">
        <v>1114.2219300000024</v>
      </c>
      <c r="C23" s="81">
        <v>691.7441746999998</v>
      </c>
      <c r="D23" s="81">
        <f t="shared" si="2"/>
        <v>422.4777553000026</v>
      </c>
      <c r="E23" s="75">
        <f t="shared" si="3"/>
        <v>0.6107427727645492</v>
      </c>
      <c r="F23" s="60"/>
      <c r="G23" s="67"/>
      <c r="H23" s="6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62" customFormat="1" ht="14.25" customHeight="1" thickBot="1">
      <c r="A24" s="72" t="s">
        <v>7</v>
      </c>
      <c r="B24" s="117">
        <v>264692.3369961149</v>
      </c>
      <c r="C24" s="118">
        <v>91557.0719665999</v>
      </c>
      <c r="D24" s="118">
        <f t="shared" si="2"/>
        <v>173135.26502951497</v>
      </c>
      <c r="E24" s="77">
        <f t="shared" si="3"/>
        <v>1.891009195801662</v>
      </c>
      <c r="F24" s="60"/>
      <c r="G24" s="64"/>
      <c r="H24" s="64"/>
      <c r="I24" s="21"/>
      <c r="J24" s="6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ht="13.5" thickTop="1"/>
  </sheetData>
  <sheetProtection/>
  <mergeCells count="1">
    <mergeCell ref="B4:C4"/>
  </mergeCells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115" zoomScaleNormal="115" workbookViewId="0" topLeftCell="A1">
      <selection activeCell="E39" sqref="E39"/>
    </sheetView>
  </sheetViews>
  <sheetFormatPr defaultColWidth="11.421875" defaultRowHeight="12.75"/>
  <cols>
    <col min="1" max="1" width="58.57421875" style="3" customWidth="1"/>
    <col min="2" max="3" width="13.28125" style="40" customWidth="1"/>
    <col min="4" max="4" width="13.28125" style="3" customWidth="1"/>
    <col min="5" max="6" width="11.421875" style="3" customWidth="1"/>
    <col min="7" max="7" width="1.8515625" style="3" customWidth="1"/>
    <col min="8" max="16384" width="11.421875" style="3" customWidth="1"/>
  </cols>
  <sheetData>
    <row r="1" spans="2:3" ht="11.25">
      <c r="B1" s="38"/>
      <c r="C1" s="38"/>
    </row>
    <row r="2" spans="1:5" ht="19.5" thickBot="1">
      <c r="A2" s="78" t="s">
        <v>62</v>
      </c>
      <c r="B2" s="58"/>
      <c r="C2" s="58"/>
      <c r="D2" s="58"/>
      <c r="E2" s="58"/>
    </row>
    <row r="3" ht="19.5" customHeight="1" thickTop="1">
      <c r="A3" s="1"/>
    </row>
    <row r="4" spans="1:5" ht="19.5" customHeight="1" thickBot="1">
      <c r="A4" s="1"/>
      <c r="B4" s="123"/>
      <c r="C4" s="123"/>
      <c r="D4" s="123"/>
      <c r="E4" s="123"/>
    </row>
    <row r="5" spans="1:5" ht="14.25" customHeight="1" thickBot="1">
      <c r="A5" s="65" t="s">
        <v>116</v>
      </c>
      <c r="B5" s="73">
        <v>2021</v>
      </c>
      <c r="C5" s="74">
        <v>2020</v>
      </c>
      <c r="D5" s="74" t="s">
        <v>100</v>
      </c>
      <c r="E5" s="112" t="s">
        <v>101</v>
      </c>
    </row>
    <row r="6" spans="2:3" ht="14.25" customHeight="1">
      <c r="B6" s="6"/>
      <c r="C6" s="6"/>
    </row>
    <row r="7" spans="1:8" ht="14.25" customHeight="1" thickBot="1">
      <c r="A7" s="65" t="s">
        <v>8</v>
      </c>
      <c r="B7" s="79">
        <v>648677</v>
      </c>
      <c r="C7" s="79">
        <v>419961</v>
      </c>
      <c r="D7" s="79">
        <f>+B7-C7</f>
        <v>228716</v>
      </c>
      <c r="E7" s="80">
        <f>+(B7-C7)/C7</f>
        <v>0.5446124759203831</v>
      </c>
      <c r="F7" s="27"/>
      <c r="G7" s="27"/>
      <c r="H7" s="27"/>
    </row>
    <row r="8" spans="1:8" ht="14.25" customHeight="1" thickBot="1">
      <c r="A8" s="65" t="s">
        <v>10</v>
      </c>
      <c r="B8" s="79">
        <v>1334</v>
      </c>
      <c r="C8" s="79">
        <v>1157</v>
      </c>
      <c r="D8" s="79">
        <f>+B8-C8</f>
        <v>177</v>
      </c>
      <c r="E8" s="80">
        <f>+(B8-C8)/C8</f>
        <v>0.1529818496110631</v>
      </c>
      <c r="F8" s="27"/>
      <c r="G8" s="27"/>
      <c r="H8" s="27"/>
    </row>
    <row r="9" spans="1:8" ht="14.25" customHeight="1" thickBot="1">
      <c r="A9" s="59" t="s">
        <v>14</v>
      </c>
      <c r="B9" s="81">
        <v>650011</v>
      </c>
      <c r="C9" s="81">
        <v>421118</v>
      </c>
      <c r="D9" s="81">
        <f>+B9-C9</f>
        <v>228893</v>
      </c>
      <c r="E9" s="82">
        <f>+(B9-C9)/C9</f>
        <v>0.5435364909597785</v>
      </c>
      <c r="F9" s="27"/>
      <c r="G9" s="27"/>
      <c r="H9" s="27"/>
    </row>
    <row r="10" spans="1:8" ht="14.25" customHeight="1">
      <c r="A10" s="7"/>
      <c r="B10" s="24"/>
      <c r="C10" s="24"/>
      <c r="E10" s="56"/>
      <c r="F10" s="27"/>
      <c r="G10" s="27"/>
      <c r="H10" s="27"/>
    </row>
    <row r="11" spans="1:8" ht="14.25" customHeight="1" thickBot="1">
      <c r="A11" s="65" t="s">
        <v>66</v>
      </c>
      <c r="B11" s="79">
        <v>-263855</v>
      </c>
      <c r="C11" s="79">
        <v>-178652</v>
      </c>
      <c r="D11" s="79">
        <f>+B11-C11</f>
        <v>-85203</v>
      </c>
      <c r="E11" s="80">
        <f>+(B11-C11)/C11</f>
        <v>0.4769216129682287</v>
      </c>
      <c r="F11" s="27"/>
      <c r="G11" s="27"/>
      <c r="H11" s="27"/>
    </row>
    <row r="12" spans="1:8" ht="14.25" customHeight="1" thickBot="1">
      <c r="A12" s="59" t="s">
        <v>15</v>
      </c>
      <c r="B12" s="81">
        <v>386156</v>
      </c>
      <c r="C12" s="81">
        <v>242466</v>
      </c>
      <c r="D12" s="81">
        <f>+B12-C12</f>
        <v>143690</v>
      </c>
      <c r="E12" s="82">
        <f>+(B12-C12)/C12</f>
        <v>0.5926191713477353</v>
      </c>
      <c r="F12" s="27"/>
      <c r="G12" s="27"/>
      <c r="H12" s="27"/>
    </row>
    <row r="13" spans="1:8" ht="14.25" customHeight="1" thickBot="1">
      <c r="A13" s="59" t="s">
        <v>2</v>
      </c>
      <c r="B13" s="82">
        <v>0.5952978138580526</v>
      </c>
      <c r="C13" s="82">
        <v>0.5773536114067734</v>
      </c>
      <c r="E13" s="83">
        <f>+(B13-C13)*100</f>
        <v>1.7944202451279145</v>
      </c>
      <c r="F13" s="27"/>
      <c r="G13" s="27"/>
      <c r="H13" s="27"/>
    </row>
    <row r="14" spans="1:8" ht="14.25" customHeight="1">
      <c r="A14" s="7"/>
      <c r="B14" s="55"/>
      <c r="C14" s="55"/>
      <c r="E14" s="40"/>
      <c r="F14" s="27"/>
      <c r="G14" s="27"/>
      <c r="H14" s="27"/>
    </row>
    <row r="15" spans="1:8" ht="14.25" customHeight="1" thickBot="1">
      <c r="A15" s="65" t="s">
        <v>63</v>
      </c>
      <c r="B15" s="79">
        <v>-27445.303077386103</v>
      </c>
      <c r="C15" s="79">
        <v>-23800.905527386098</v>
      </c>
      <c r="D15" s="79">
        <f>+B15-C15</f>
        <v>-3644.397550000005</v>
      </c>
      <c r="E15" s="80">
        <f>+(B15-C15)/C15</f>
        <v>0.15312012166119657</v>
      </c>
      <c r="F15" s="27"/>
      <c r="G15" s="27"/>
      <c r="H15" s="27"/>
    </row>
    <row r="16" spans="1:8" ht="14.25" customHeight="1" thickBot="1">
      <c r="A16" s="65" t="s">
        <v>64</v>
      </c>
      <c r="B16" s="79">
        <v>-155954.6969226139</v>
      </c>
      <c r="C16" s="79">
        <v>-124390.0944726139</v>
      </c>
      <c r="D16" s="79">
        <f>+B16-C16</f>
        <v>-31564.60244999999</v>
      </c>
      <c r="E16" s="80">
        <f>+(B16-C16)/C16</f>
        <v>0.25375495198252584</v>
      </c>
      <c r="F16" s="27"/>
      <c r="G16" s="27"/>
      <c r="H16" s="27"/>
    </row>
    <row r="17" spans="1:8" ht="14.25" customHeight="1" thickBot="1">
      <c r="A17" s="65" t="s">
        <v>73</v>
      </c>
      <c r="B17" s="79">
        <v>182</v>
      </c>
      <c r="C17" s="79">
        <v>-31</v>
      </c>
      <c r="D17" s="79">
        <f>+B17-C17</f>
        <v>213</v>
      </c>
      <c r="E17" s="80" t="s">
        <v>74</v>
      </c>
      <c r="F17" s="27"/>
      <c r="G17" s="27"/>
      <c r="H17" s="27"/>
    </row>
    <row r="18" spans="1:10" ht="14.25" customHeight="1" thickBot="1">
      <c r="A18" s="59" t="s">
        <v>0</v>
      </c>
      <c r="B18" s="81">
        <v>202938</v>
      </c>
      <c r="C18" s="81">
        <v>94244.00000000001</v>
      </c>
      <c r="D18" s="81">
        <f>+B18-C18</f>
        <v>108693.99999999999</v>
      </c>
      <c r="E18" s="82">
        <f>+(B18-C18)/C18</f>
        <v>1.1533254106362205</v>
      </c>
      <c r="F18" s="53"/>
      <c r="G18" s="27"/>
      <c r="H18" s="27"/>
      <c r="J18" s="46"/>
    </row>
    <row r="19" spans="1:10" ht="14.25" customHeight="1" thickBot="1">
      <c r="A19" s="59" t="s">
        <v>2</v>
      </c>
      <c r="B19" s="82">
        <v>0.31284907588830807</v>
      </c>
      <c r="C19" s="82">
        <v>0.22441131438395473</v>
      </c>
      <c r="E19" s="83">
        <f>+(B19-C19)*100</f>
        <v>8.843776150435334</v>
      </c>
      <c r="F19" s="14"/>
      <c r="G19" s="27"/>
      <c r="H19" s="14"/>
      <c r="J19" s="15"/>
    </row>
    <row r="20" spans="1:8" ht="14.25" customHeight="1">
      <c r="A20" s="8"/>
      <c r="B20" s="24"/>
      <c r="C20" s="24"/>
      <c r="D20" s="40"/>
      <c r="G20" s="27"/>
      <c r="H20" s="27"/>
    </row>
    <row r="21" spans="1:8" ht="14.25" customHeight="1" thickBot="1">
      <c r="A21" s="65" t="s">
        <v>9</v>
      </c>
      <c r="B21" s="79">
        <v>-21364</v>
      </c>
      <c r="C21" s="79">
        <v>-19593</v>
      </c>
      <c r="D21" s="79">
        <f>+B21-C21</f>
        <v>-1771</v>
      </c>
      <c r="E21" s="80">
        <f>+(B21-C21)/C21</f>
        <v>0.09038942479456949</v>
      </c>
      <c r="F21" s="27"/>
      <c r="G21" s="27"/>
      <c r="H21" s="27"/>
    </row>
    <row r="22" spans="1:8" ht="14.25" customHeight="1" thickBot="1">
      <c r="A22" s="59" t="s">
        <v>1</v>
      </c>
      <c r="B22" s="81">
        <v>181574</v>
      </c>
      <c r="C22" s="81">
        <v>74651.00000000001</v>
      </c>
      <c r="D22" s="81">
        <f>+B22-C22</f>
        <v>106922.99999999999</v>
      </c>
      <c r="E22" s="82">
        <f>+(B22-C22)/C22</f>
        <v>1.432304992565404</v>
      </c>
      <c r="F22" s="27"/>
      <c r="G22" s="27"/>
      <c r="H22" s="27"/>
    </row>
    <row r="23" spans="1:8" ht="14.25" customHeight="1" thickBot="1">
      <c r="A23" s="59" t="s">
        <v>2</v>
      </c>
      <c r="B23" s="82">
        <v>0.27991434874367366</v>
      </c>
      <c r="C23" s="82">
        <v>0.17775698219596586</v>
      </c>
      <c r="E23" s="83">
        <f>+(B23-C23)*100</f>
        <v>10.21573665477078</v>
      </c>
      <c r="F23" s="27"/>
      <c r="G23" s="27"/>
      <c r="H23" s="27"/>
    </row>
    <row r="24" spans="2:8" ht="14.25" customHeight="1">
      <c r="B24" s="38"/>
      <c r="C24" s="38"/>
      <c r="E24" s="15"/>
      <c r="F24" s="27"/>
      <c r="G24" s="27"/>
      <c r="H24" s="27"/>
    </row>
    <row r="25" spans="1:8" ht="14.25" customHeight="1" thickBot="1">
      <c r="A25" s="65" t="s">
        <v>11</v>
      </c>
      <c r="B25" s="79">
        <v>68</v>
      </c>
      <c r="C25" s="79">
        <v>4</v>
      </c>
      <c r="D25" s="79">
        <f>+B25-C25</f>
        <v>64</v>
      </c>
      <c r="E25" s="80" t="s">
        <v>74</v>
      </c>
      <c r="F25" s="27"/>
      <c r="G25" s="27"/>
      <c r="H25" s="27"/>
    </row>
    <row r="26" spans="1:8" ht="14.25" customHeight="1" thickBot="1">
      <c r="A26" s="65" t="s">
        <v>12</v>
      </c>
      <c r="B26" s="79">
        <v>-905</v>
      </c>
      <c r="C26" s="79">
        <v>-1072</v>
      </c>
      <c r="D26" s="79">
        <f>+B26-C26</f>
        <v>167</v>
      </c>
      <c r="E26" s="80">
        <f>+(B26-C26)/C26</f>
        <v>-0.15578358208955223</v>
      </c>
      <c r="F26" s="27"/>
      <c r="G26" s="27"/>
      <c r="H26" s="27"/>
    </row>
    <row r="27" spans="1:8" ht="14.25" customHeight="1" thickBot="1">
      <c r="A27" s="65" t="s">
        <v>97</v>
      </c>
      <c r="B27" s="79">
        <v>2069</v>
      </c>
      <c r="C27" s="79">
        <v>-1041</v>
      </c>
      <c r="D27" s="79">
        <f>+B27-C27</f>
        <v>3110</v>
      </c>
      <c r="E27" s="80" t="s">
        <v>74</v>
      </c>
      <c r="F27" s="27"/>
      <c r="G27" s="27"/>
      <c r="H27" s="27"/>
    </row>
    <row r="28" spans="1:8" ht="14.25" customHeight="1" thickBot="1">
      <c r="A28" s="65" t="s">
        <v>98</v>
      </c>
      <c r="B28" s="79">
        <v>-178</v>
      </c>
      <c r="C28" s="79">
        <v>39</v>
      </c>
      <c r="D28" s="79">
        <f>+B28-C28</f>
        <v>-217</v>
      </c>
      <c r="E28" s="80" t="s">
        <v>74</v>
      </c>
      <c r="F28" s="27"/>
      <c r="G28" s="27"/>
      <c r="H28" s="27"/>
    </row>
    <row r="29" spans="1:8" ht="14.25" customHeight="1" thickBot="1">
      <c r="A29" s="59" t="s">
        <v>16</v>
      </c>
      <c r="B29" s="81">
        <v>1054</v>
      </c>
      <c r="C29" s="81">
        <v>-2070</v>
      </c>
      <c r="D29" s="81">
        <f>+B29-C29</f>
        <v>3124</v>
      </c>
      <c r="E29" s="82" t="s">
        <v>74</v>
      </c>
      <c r="F29" s="27"/>
      <c r="G29" s="27"/>
      <c r="H29" s="27"/>
    </row>
    <row r="30" spans="1:8" ht="14.25" customHeight="1">
      <c r="A30" s="8"/>
      <c r="B30" s="19"/>
      <c r="C30" s="19"/>
      <c r="E30" s="50"/>
      <c r="F30" s="27"/>
      <c r="G30" s="27"/>
      <c r="H30" s="27"/>
    </row>
    <row r="31" spans="1:8" s="40" customFormat="1" ht="14.25" customHeight="1" thickBot="1">
      <c r="A31" s="59" t="s">
        <v>17</v>
      </c>
      <c r="B31" s="81">
        <v>182628</v>
      </c>
      <c r="C31" s="81">
        <v>72581.00000000001</v>
      </c>
      <c r="D31" s="81">
        <f>+B31-C31</f>
        <v>110046.99999999999</v>
      </c>
      <c r="E31" s="82">
        <f>+(B31-C31)/C31</f>
        <v>1.5161956985988063</v>
      </c>
      <c r="F31" s="27"/>
      <c r="G31" s="27"/>
      <c r="H31" s="27"/>
    </row>
    <row r="32" spans="1:8" ht="14.25" customHeight="1">
      <c r="A32" s="8"/>
      <c r="B32" s="38"/>
      <c r="C32" s="38"/>
      <c r="E32" s="26"/>
      <c r="F32" s="27"/>
      <c r="G32" s="27"/>
      <c r="H32" s="27"/>
    </row>
    <row r="33" spans="1:8" ht="14.25" customHeight="1" thickBot="1">
      <c r="A33" s="65" t="s">
        <v>13</v>
      </c>
      <c r="B33" s="79">
        <v>-29551</v>
      </c>
      <c r="C33" s="79">
        <v>-11524</v>
      </c>
      <c r="D33" s="79">
        <f>+B33-C33</f>
        <v>-18027</v>
      </c>
      <c r="E33" s="80" t="s">
        <v>74</v>
      </c>
      <c r="F33" s="27"/>
      <c r="G33" s="27"/>
      <c r="H33" s="27"/>
    </row>
    <row r="34" spans="1:8" ht="14.25" customHeight="1" thickBot="1">
      <c r="A34" s="65" t="s">
        <v>18</v>
      </c>
      <c r="B34" s="80">
        <v>0.16180979915456556</v>
      </c>
      <c r="C34" s="80">
        <v>0.15877433488102943</v>
      </c>
      <c r="E34" s="84">
        <f>+(B34-C34)*100</f>
        <v>0.3035464273536126</v>
      </c>
      <c r="F34" s="27"/>
      <c r="G34" s="27"/>
      <c r="H34" s="27"/>
    </row>
    <row r="35" spans="1:8" ht="14.25" customHeight="1" thickBot="1">
      <c r="A35" s="85" t="s">
        <v>102</v>
      </c>
      <c r="B35" s="86">
        <v>153077</v>
      </c>
      <c r="C35" s="86">
        <v>61057.000000000015</v>
      </c>
      <c r="D35" s="86">
        <f>+B35-C35</f>
        <v>92019.99999999999</v>
      </c>
      <c r="E35" s="87">
        <f>+(B35-C35)/C35</f>
        <v>1.5071163011612094</v>
      </c>
      <c r="F35" s="27"/>
      <c r="G35" s="27"/>
      <c r="H35" s="27"/>
    </row>
    <row r="36" spans="2:3" ht="5.25" customHeight="1" thickTop="1">
      <c r="B36" s="38"/>
      <c r="C36" s="38"/>
    </row>
    <row r="37" spans="1:3" ht="11.25">
      <c r="A37" s="5"/>
      <c r="B37" s="48"/>
      <c r="C37" s="48"/>
    </row>
    <row r="38" spans="2:10" ht="15">
      <c r="B38" s="38"/>
      <c r="C38" s="41"/>
      <c r="D38" s="120"/>
      <c r="F38" s="53"/>
      <c r="H38" s="27"/>
      <c r="J38" s="54"/>
    </row>
    <row r="39" spans="2:10" ht="12.75">
      <c r="B39" s="41"/>
      <c r="C39" s="34"/>
      <c r="D39" s="28"/>
      <c r="F39" s="14"/>
      <c r="G39" s="27"/>
      <c r="H39" s="14"/>
      <c r="J39" s="15"/>
    </row>
    <row r="40" spans="2:4" ht="12.75">
      <c r="B40" s="37"/>
      <c r="C40" s="37"/>
      <c r="D40" s="28"/>
    </row>
    <row r="41" spans="2:3" ht="12.75">
      <c r="B41" s="36"/>
      <c r="C41" s="36"/>
    </row>
    <row r="42" spans="2:3" ht="12.75">
      <c r="B42" s="34"/>
      <c r="C42" s="34"/>
    </row>
    <row r="43" spans="2:3" ht="12.75">
      <c r="B43" s="24"/>
      <c r="C43" s="24"/>
    </row>
  </sheetData>
  <sheetProtection/>
  <mergeCells count="2">
    <mergeCell ref="B4:C4"/>
    <mergeCell ref="D4:E4"/>
  </mergeCells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7">
      <selection activeCell="B54" sqref="B54"/>
    </sheetView>
  </sheetViews>
  <sheetFormatPr defaultColWidth="11.421875" defaultRowHeight="12.75"/>
  <cols>
    <col min="1" max="1" width="67.140625" style="3" customWidth="1"/>
    <col min="2" max="2" width="20.140625" style="3" bestFit="1" customWidth="1"/>
    <col min="3" max="3" width="18.57421875" style="3" bestFit="1" customWidth="1"/>
    <col min="4" max="4" width="0.85546875" style="3" customWidth="1"/>
    <col min="5" max="5" width="17.28125" style="3" customWidth="1"/>
    <col min="6" max="16384" width="11.421875" style="3" customWidth="1"/>
  </cols>
  <sheetData>
    <row r="1" ht="11.25">
      <c r="A1" s="3" t="s">
        <v>65</v>
      </c>
    </row>
    <row r="2" spans="1:3" ht="19.5" thickBot="1">
      <c r="A2" s="78" t="s">
        <v>61</v>
      </c>
      <c r="B2" s="78"/>
      <c r="C2" s="78"/>
    </row>
    <row r="3" ht="19.5" customHeight="1" thickTop="1">
      <c r="A3" s="1"/>
    </row>
    <row r="4" spans="1:3" ht="19.5" customHeight="1" thickBot="1">
      <c r="A4" s="1"/>
      <c r="B4" s="123"/>
      <c r="C4" s="123"/>
    </row>
    <row r="5" spans="1:5" ht="14.25" customHeight="1" thickBot="1">
      <c r="A5" s="65" t="s">
        <v>116</v>
      </c>
      <c r="B5" s="119" t="s">
        <v>118</v>
      </c>
      <c r="C5" s="74" t="s">
        <v>111</v>
      </c>
      <c r="D5" s="20"/>
      <c r="E5" s="20"/>
    </row>
    <row r="6" spans="2:5" ht="14.25" customHeight="1">
      <c r="B6" s="6"/>
      <c r="C6" s="6"/>
      <c r="D6" s="6"/>
      <c r="E6" s="6"/>
    </row>
    <row r="7" spans="1:5" ht="14.25" customHeight="1" thickBot="1">
      <c r="A7" s="88" t="s">
        <v>19</v>
      </c>
      <c r="B7" s="90"/>
      <c r="C7" s="90"/>
      <c r="D7" s="9"/>
      <c r="E7" s="52"/>
    </row>
    <row r="8" spans="1:5" ht="14.25" customHeight="1" thickBot="1">
      <c r="A8" s="88" t="s">
        <v>20</v>
      </c>
      <c r="B8" s="89"/>
      <c r="C8" s="90"/>
      <c r="D8" s="10"/>
      <c r="E8" s="17"/>
    </row>
    <row r="9" spans="1:5" ht="14.25" customHeight="1" thickBot="1">
      <c r="A9" s="90" t="s">
        <v>21</v>
      </c>
      <c r="B9" s="91">
        <v>181775</v>
      </c>
      <c r="C9" s="92">
        <v>155395</v>
      </c>
      <c r="D9" s="13"/>
      <c r="E9" s="47"/>
    </row>
    <row r="10" spans="1:5" ht="14.25" customHeight="1" thickBot="1">
      <c r="A10" s="90" t="s">
        <v>22</v>
      </c>
      <c r="B10" s="91">
        <v>38558</v>
      </c>
      <c r="C10" s="92">
        <v>41413</v>
      </c>
      <c r="D10" s="9"/>
      <c r="E10" s="47"/>
    </row>
    <row r="11" spans="1:5" ht="14.25" customHeight="1" thickBot="1">
      <c r="A11" s="90" t="s">
        <v>75</v>
      </c>
      <c r="B11" s="91">
        <v>1994</v>
      </c>
      <c r="C11" s="92">
        <v>1812</v>
      </c>
      <c r="D11" s="9"/>
      <c r="E11" s="47"/>
    </row>
    <row r="12" spans="1:7" ht="14.25" customHeight="1" thickBot="1">
      <c r="A12" s="90" t="s">
        <v>83</v>
      </c>
      <c r="B12" s="91">
        <v>3850</v>
      </c>
      <c r="C12" s="92">
        <v>11105</v>
      </c>
      <c r="D12" s="11"/>
      <c r="E12" s="47"/>
      <c r="F12" s="4"/>
      <c r="G12" s="4"/>
    </row>
    <row r="13" spans="1:7" ht="14.25" customHeight="1" thickBot="1">
      <c r="A13" s="90" t="s">
        <v>79</v>
      </c>
      <c r="B13" s="91">
        <v>72</v>
      </c>
      <c r="C13" s="92">
        <v>71</v>
      </c>
      <c r="D13" s="11"/>
      <c r="E13" s="47"/>
      <c r="F13" s="4"/>
      <c r="G13" s="4"/>
    </row>
    <row r="14" spans="1:5" ht="14.25" customHeight="1" thickBot="1">
      <c r="A14" s="90" t="s">
        <v>84</v>
      </c>
      <c r="B14" s="91">
        <v>65</v>
      </c>
      <c r="C14" s="92">
        <v>65</v>
      </c>
      <c r="D14" s="13"/>
      <c r="E14" s="47"/>
    </row>
    <row r="15" spans="1:5" ht="14.25" customHeight="1" thickBot="1">
      <c r="A15" s="90"/>
      <c r="B15" s="93">
        <v>226314</v>
      </c>
      <c r="C15" s="94">
        <v>209861</v>
      </c>
      <c r="D15" s="14"/>
      <c r="E15" s="47"/>
    </row>
    <row r="16" spans="1:8" ht="14.25" customHeight="1" thickBot="1">
      <c r="A16" s="88" t="s">
        <v>23</v>
      </c>
      <c r="B16" s="96"/>
      <c r="C16" s="97"/>
      <c r="D16" s="11"/>
      <c r="E16" s="17"/>
      <c r="G16" s="33"/>
      <c r="H16" s="33"/>
    </row>
    <row r="17" spans="1:8" ht="14.25" customHeight="1" thickBot="1">
      <c r="A17" s="90" t="s">
        <v>24</v>
      </c>
      <c r="B17" s="91">
        <v>245473</v>
      </c>
      <c r="C17" s="92">
        <v>227199</v>
      </c>
      <c r="D17" s="11"/>
      <c r="E17" s="57"/>
      <c r="G17" s="35"/>
      <c r="H17" s="33"/>
    </row>
    <row r="18" spans="1:8" ht="14.25" customHeight="1" thickBot="1">
      <c r="A18" s="90" t="s">
        <v>25</v>
      </c>
      <c r="B18" s="91">
        <v>150172</v>
      </c>
      <c r="C18" s="92">
        <v>76401</v>
      </c>
      <c r="D18" s="11"/>
      <c r="E18" s="57"/>
      <c r="F18" s="4"/>
      <c r="G18" s="35"/>
      <c r="H18" s="33"/>
    </row>
    <row r="19" spans="1:8" ht="14.25" customHeight="1" thickBot="1">
      <c r="A19" s="90" t="s">
        <v>26</v>
      </c>
      <c r="B19" s="91">
        <v>9891</v>
      </c>
      <c r="C19" s="92">
        <v>7803</v>
      </c>
      <c r="D19" s="13"/>
      <c r="E19" s="47"/>
      <c r="G19" s="35"/>
      <c r="H19" s="33"/>
    </row>
    <row r="20" spans="1:8" ht="14.25" customHeight="1" thickBot="1">
      <c r="A20" s="90" t="s">
        <v>93</v>
      </c>
      <c r="B20" s="91">
        <v>1791</v>
      </c>
      <c r="C20" s="92">
        <v>13</v>
      </c>
      <c r="D20" s="13"/>
      <c r="E20" s="47"/>
      <c r="G20" s="35"/>
      <c r="H20" s="33"/>
    </row>
    <row r="21" spans="1:8" ht="14.25" customHeight="1" thickBot="1">
      <c r="A21" s="90" t="s">
        <v>27</v>
      </c>
      <c r="B21" s="91">
        <v>99035</v>
      </c>
      <c r="C21" s="92">
        <v>53162</v>
      </c>
      <c r="D21" s="11"/>
      <c r="E21" s="57"/>
      <c r="G21" s="35"/>
      <c r="H21" s="33"/>
    </row>
    <row r="22" spans="1:8" ht="14.25" customHeight="1" thickBot="1">
      <c r="A22" s="90"/>
      <c r="B22" s="93">
        <v>506362</v>
      </c>
      <c r="C22" s="94">
        <v>364578</v>
      </c>
      <c r="D22" s="11"/>
      <c r="E22" s="47"/>
      <c r="G22" s="35"/>
      <c r="H22" s="33"/>
    </row>
    <row r="23" spans="1:8" ht="14.25" customHeight="1" thickBot="1">
      <c r="A23" s="100" t="s">
        <v>28</v>
      </c>
      <c r="B23" s="101">
        <v>732676</v>
      </c>
      <c r="C23" s="102">
        <v>574439</v>
      </c>
      <c r="D23" s="13"/>
      <c r="E23" s="47"/>
      <c r="G23" s="33"/>
      <c r="H23" s="33"/>
    </row>
    <row r="24" spans="1:8" ht="14.25" customHeight="1" thickTop="1">
      <c r="A24" s="98"/>
      <c r="B24" s="99"/>
      <c r="C24" s="99"/>
      <c r="D24" s="13"/>
      <c r="E24" s="47"/>
      <c r="G24" s="33"/>
      <c r="H24" s="33"/>
    </row>
    <row r="25" spans="1:8" ht="14.25" customHeight="1">
      <c r="A25" s="7"/>
      <c r="B25" s="25"/>
      <c r="C25" s="25"/>
      <c r="E25" s="44"/>
      <c r="G25" s="33"/>
      <c r="H25" s="33"/>
    </row>
    <row r="26" spans="1:5" s="103" customFormat="1" ht="14.25" customHeight="1" thickBot="1">
      <c r="A26" s="88" t="s">
        <v>29</v>
      </c>
      <c r="B26" s="90"/>
      <c r="C26" s="90"/>
      <c r="D26" s="25"/>
      <c r="E26" s="22"/>
    </row>
    <row r="27" spans="1:5" s="103" customFormat="1" ht="14.25" customHeight="1" thickBot="1">
      <c r="A27" s="88" t="s">
        <v>30</v>
      </c>
      <c r="B27" s="89"/>
      <c r="C27" s="90"/>
      <c r="D27" s="25"/>
      <c r="E27" s="52"/>
    </row>
    <row r="28" spans="1:5" s="103" customFormat="1" ht="14.25" customHeight="1" thickBot="1">
      <c r="A28" s="90" t="s">
        <v>31</v>
      </c>
      <c r="B28" s="91">
        <v>3364</v>
      </c>
      <c r="C28" s="104">
        <v>3364</v>
      </c>
      <c r="D28" s="12"/>
      <c r="E28" s="17"/>
    </row>
    <row r="29" spans="1:5" s="103" customFormat="1" ht="14.25" customHeight="1" thickBot="1">
      <c r="A29" s="90" t="s">
        <v>95</v>
      </c>
      <c r="B29" s="91">
        <v>87636</v>
      </c>
      <c r="C29" s="104">
        <v>87636</v>
      </c>
      <c r="D29" s="12"/>
      <c r="E29" s="17"/>
    </row>
    <row r="30" spans="1:5" s="103" customFormat="1" ht="14.25" customHeight="1" thickBot="1">
      <c r="A30" s="90" t="s">
        <v>32</v>
      </c>
      <c r="B30" s="91">
        <v>673</v>
      </c>
      <c r="C30" s="104">
        <v>673</v>
      </c>
      <c r="D30" s="13"/>
      <c r="E30" s="51"/>
    </row>
    <row r="31" spans="1:5" s="103" customFormat="1" ht="14.25" customHeight="1" thickBot="1">
      <c r="A31" s="90" t="s">
        <v>33</v>
      </c>
      <c r="B31" s="91">
        <v>-66121</v>
      </c>
      <c r="C31" s="104">
        <v>-20185</v>
      </c>
      <c r="E31" s="51"/>
    </row>
    <row r="32" spans="1:8" s="103" customFormat="1" ht="14.25" customHeight="1" thickBot="1">
      <c r="A32" s="90" t="s">
        <v>34</v>
      </c>
      <c r="B32" s="91">
        <v>292349</v>
      </c>
      <c r="C32" s="104">
        <v>241158</v>
      </c>
      <c r="D32" s="23"/>
      <c r="E32" s="51"/>
      <c r="H32" s="105"/>
    </row>
    <row r="33" spans="1:8" s="103" customFormat="1" ht="14.25" customHeight="1" thickBot="1">
      <c r="A33" s="90" t="s">
        <v>102</v>
      </c>
      <c r="B33" s="91">
        <v>153077</v>
      </c>
      <c r="C33" s="104">
        <v>61057</v>
      </c>
      <c r="D33" s="16"/>
      <c r="E33" s="51"/>
      <c r="H33" s="105"/>
    </row>
    <row r="34" spans="1:5" s="103" customFormat="1" ht="14.25" customHeight="1" thickBot="1">
      <c r="A34" s="90" t="s">
        <v>80</v>
      </c>
      <c r="B34" s="91">
        <v>-2</v>
      </c>
      <c r="C34" s="104">
        <v>-3</v>
      </c>
      <c r="D34" s="13"/>
      <c r="E34" s="51"/>
    </row>
    <row r="35" spans="1:5" s="103" customFormat="1" ht="14.25" customHeight="1" thickBot="1">
      <c r="A35" s="88" t="s">
        <v>35</v>
      </c>
      <c r="B35" s="93">
        <v>470976</v>
      </c>
      <c r="C35" s="94">
        <v>373700</v>
      </c>
      <c r="D35" s="106"/>
      <c r="E35" s="51"/>
    </row>
    <row r="36" spans="1:5" s="103" customFormat="1" ht="14.25" customHeight="1" thickBot="1">
      <c r="A36" s="95"/>
      <c r="B36" s="96"/>
      <c r="C36" s="97"/>
      <c r="D36" s="107"/>
      <c r="E36" s="18"/>
    </row>
    <row r="37" spans="1:5" s="103" customFormat="1" ht="14.25" customHeight="1" thickBot="1">
      <c r="A37" s="88" t="s">
        <v>36</v>
      </c>
      <c r="B37" s="96"/>
      <c r="C37" s="97"/>
      <c r="D37" s="106"/>
      <c r="E37" s="17"/>
    </row>
    <row r="38" spans="1:5" s="103" customFormat="1" ht="14.25" customHeight="1" thickBot="1">
      <c r="A38" s="88" t="s">
        <v>37</v>
      </c>
      <c r="B38" s="108"/>
      <c r="C38" s="90"/>
      <c r="D38" s="106"/>
      <c r="E38" s="52"/>
    </row>
    <row r="39" spans="1:5" s="103" customFormat="1" ht="14.25" customHeight="1" thickBot="1">
      <c r="A39" s="90" t="s">
        <v>38</v>
      </c>
      <c r="B39" s="91">
        <v>66745</v>
      </c>
      <c r="C39" s="104">
        <v>68421</v>
      </c>
      <c r="E39" s="17"/>
    </row>
    <row r="40" spans="1:7" s="103" customFormat="1" ht="14.25" customHeight="1" thickBot="1">
      <c r="A40" s="90" t="s">
        <v>39</v>
      </c>
      <c r="B40" s="91">
        <v>776</v>
      </c>
      <c r="C40" s="104">
        <v>929</v>
      </c>
      <c r="D40" s="106"/>
      <c r="E40" s="51"/>
      <c r="F40" s="106"/>
      <c r="G40" s="106"/>
    </row>
    <row r="41" spans="1:5" s="103" customFormat="1" ht="14.25" customHeight="1" thickBot="1">
      <c r="A41" s="90" t="s">
        <v>78</v>
      </c>
      <c r="B41" s="91">
        <v>1460</v>
      </c>
      <c r="C41" s="104">
        <v>5788</v>
      </c>
      <c r="E41" s="122"/>
    </row>
    <row r="42" spans="1:5" s="103" customFormat="1" ht="14.25" customHeight="1" thickBot="1">
      <c r="A42" s="90" t="s">
        <v>85</v>
      </c>
      <c r="B42" s="91">
        <v>2331</v>
      </c>
      <c r="C42" s="104">
        <v>2712</v>
      </c>
      <c r="E42" s="51"/>
    </row>
    <row r="43" spans="1:5" s="103" customFormat="1" ht="14.25" customHeight="1" thickBot="1">
      <c r="A43" s="90"/>
      <c r="B43" s="93">
        <v>71312</v>
      </c>
      <c r="C43" s="94">
        <v>77850</v>
      </c>
      <c r="E43" s="51"/>
    </row>
    <row r="44" spans="1:5" s="103" customFormat="1" ht="14.25" customHeight="1" thickBot="1">
      <c r="A44" s="88" t="s">
        <v>40</v>
      </c>
      <c r="B44" s="109"/>
      <c r="C44" s="110"/>
      <c r="E44" s="51"/>
    </row>
    <row r="45" spans="1:5" s="103" customFormat="1" ht="14.25" customHeight="1" thickBot="1">
      <c r="A45" s="90" t="s">
        <v>38</v>
      </c>
      <c r="B45" s="91">
        <v>6417</v>
      </c>
      <c r="C45" s="104">
        <v>6022</v>
      </c>
      <c r="E45" s="17"/>
    </row>
    <row r="46" spans="1:7" s="103" customFormat="1" ht="14.25" customHeight="1" thickBot="1">
      <c r="A46" s="90" t="s">
        <v>41</v>
      </c>
      <c r="B46" s="91">
        <v>125173</v>
      </c>
      <c r="C46" s="104">
        <v>91364</v>
      </c>
      <c r="E46" s="57"/>
      <c r="G46" s="111"/>
    </row>
    <row r="47" spans="1:7" s="103" customFormat="1" ht="14.25" customHeight="1" thickBot="1">
      <c r="A47" s="90" t="s">
        <v>39</v>
      </c>
      <c r="B47" s="91">
        <v>681</v>
      </c>
      <c r="C47" s="104" t="s">
        <v>109</v>
      </c>
      <c r="E47" s="57"/>
      <c r="G47" s="111"/>
    </row>
    <row r="48" spans="1:5" s="103" customFormat="1" ht="14.25" customHeight="1" thickBot="1">
      <c r="A48" s="90" t="s">
        <v>78</v>
      </c>
      <c r="B48" s="91">
        <v>57632</v>
      </c>
      <c r="C48" s="104">
        <v>25005</v>
      </c>
      <c r="E48" s="122"/>
    </row>
    <row r="49" spans="1:7" s="103" customFormat="1" ht="14.25" customHeight="1" thickBot="1">
      <c r="A49" s="90" t="s">
        <v>85</v>
      </c>
      <c r="B49" s="91">
        <v>485</v>
      </c>
      <c r="C49" s="104">
        <v>498</v>
      </c>
      <c r="E49" s="51"/>
      <c r="F49" s="106"/>
      <c r="G49" s="106"/>
    </row>
    <row r="50" spans="1:5" s="103" customFormat="1" ht="14.25" customHeight="1" thickBot="1">
      <c r="A50" s="88"/>
      <c r="B50" s="93">
        <v>190388</v>
      </c>
      <c r="C50" s="94">
        <v>122889</v>
      </c>
      <c r="E50" s="51"/>
    </row>
    <row r="51" spans="1:9" s="103" customFormat="1" ht="14.25" customHeight="1" thickBot="1">
      <c r="A51" s="88" t="s">
        <v>42</v>
      </c>
      <c r="B51" s="93">
        <v>261700</v>
      </c>
      <c r="C51" s="94">
        <v>200739</v>
      </c>
      <c r="E51" s="51"/>
      <c r="F51" s="106"/>
      <c r="H51" s="106"/>
      <c r="I51" s="106"/>
    </row>
    <row r="52" spans="1:8" s="103" customFormat="1" ht="14.25" customHeight="1" thickBot="1">
      <c r="A52" s="100" t="s">
        <v>43</v>
      </c>
      <c r="B52" s="101">
        <v>732676</v>
      </c>
      <c r="C52" s="102">
        <v>574439</v>
      </c>
      <c r="E52" s="17"/>
      <c r="H52" s="106"/>
    </row>
    <row r="53" spans="2:9" ht="12" thickTop="1">
      <c r="B53" s="4"/>
      <c r="H53" s="32"/>
      <c r="I53" s="4"/>
    </row>
    <row r="54" ht="11.25">
      <c r="E54" s="4"/>
    </row>
    <row r="55" spans="2:5" ht="11.25">
      <c r="B55" s="4"/>
      <c r="C55" s="4"/>
      <c r="E55" s="4"/>
    </row>
    <row r="56" spans="2:5" ht="11.25">
      <c r="B56" s="4"/>
      <c r="C56" s="4"/>
      <c r="D56" s="4"/>
      <c r="E56" s="4"/>
    </row>
    <row r="57" spans="2:5" ht="11.25">
      <c r="B57" s="27"/>
      <c r="C57" s="27"/>
      <c r="D57" s="27"/>
      <c r="E57" s="27"/>
    </row>
    <row r="58" spans="2:5" ht="11.25">
      <c r="B58" s="29"/>
      <c r="C58" s="29"/>
      <c r="D58" s="29"/>
      <c r="E58" s="29"/>
    </row>
    <row r="59" spans="2:5" ht="11.25">
      <c r="B59" s="31"/>
      <c r="C59" s="31"/>
      <c r="E59" s="31"/>
    </row>
    <row r="61" spans="2:5" ht="11.25">
      <c r="B61" s="4"/>
      <c r="C61" s="4"/>
      <c r="E61" s="4"/>
    </row>
  </sheetData>
  <sheetProtection/>
  <mergeCells count="1">
    <mergeCell ref="B4:C4"/>
  </mergeCells>
  <printOptions/>
  <pageMargins left="0.7480314960629921" right="0.7480314960629921" top="0.984251968503937" bottom="0.984251968503937" header="0" footer="0"/>
  <pageSetup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1"/>
  <sheetViews>
    <sheetView showGridLines="0" workbookViewId="0" topLeftCell="A1">
      <selection activeCell="B48" sqref="B48"/>
    </sheetView>
  </sheetViews>
  <sheetFormatPr defaultColWidth="11.421875" defaultRowHeight="12.75"/>
  <cols>
    <col min="1" max="1" width="70.28125" style="40" customWidth="1"/>
    <col min="2" max="2" width="13.28125" style="40" customWidth="1"/>
    <col min="3" max="3" width="14.8515625" style="40" customWidth="1"/>
    <col min="4" max="16384" width="11.421875" style="40" customWidth="1"/>
  </cols>
  <sheetData>
    <row r="2" spans="1:3" s="42" customFormat="1" ht="19.5" thickBot="1">
      <c r="A2" s="78" t="s">
        <v>60</v>
      </c>
      <c r="B2" s="78"/>
      <c r="C2" s="78"/>
    </row>
    <row r="3" s="42" customFormat="1" ht="19.5" customHeight="1" thickTop="1">
      <c r="A3" s="43"/>
    </row>
    <row r="4" spans="1:3" s="42" customFormat="1" ht="19.5" customHeight="1" thickBot="1">
      <c r="A4" s="43"/>
      <c r="B4" s="123"/>
      <c r="C4" s="123"/>
    </row>
    <row r="5" spans="1:3" s="42" customFormat="1" ht="14.25" customHeight="1" thickBot="1">
      <c r="A5" s="65" t="s">
        <v>116</v>
      </c>
      <c r="B5" s="73">
        <v>2021</v>
      </c>
      <c r="C5" s="74">
        <v>2020</v>
      </c>
    </row>
    <row r="6" spans="2:3" ht="14.25" customHeight="1">
      <c r="B6" s="39"/>
      <c r="C6" s="39"/>
    </row>
    <row r="7" spans="1:3" ht="14.25" customHeight="1" thickBot="1">
      <c r="A7" s="88" t="s">
        <v>44</v>
      </c>
      <c r="B7" s="121"/>
      <c r="C7" s="104"/>
    </row>
    <row r="8" spans="1:4" ht="14.25" customHeight="1" thickBot="1">
      <c r="A8" s="90" t="s">
        <v>17</v>
      </c>
      <c r="B8" s="116">
        <v>182628</v>
      </c>
      <c r="C8" s="79">
        <v>72581</v>
      </c>
      <c r="D8" s="38"/>
    </row>
    <row r="9" spans="1:4" ht="14.25" customHeight="1" thickBot="1">
      <c r="A9" s="88" t="s">
        <v>45</v>
      </c>
      <c r="B9" s="116"/>
      <c r="C9" s="79"/>
      <c r="D9" s="38"/>
    </row>
    <row r="10" spans="1:4" ht="14.25" customHeight="1" thickBot="1">
      <c r="A10" s="90" t="s">
        <v>46</v>
      </c>
      <c r="B10" s="116">
        <v>21364</v>
      </c>
      <c r="C10" s="79">
        <v>19593</v>
      </c>
      <c r="D10" s="38"/>
    </row>
    <row r="11" spans="1:4" ht="14.25" customHeight="1" thickBot="1">
      <c r="A11" s="90" t="s">
        <v>11</v>
      </c>
      <c r="B11" s="116">
        <v>-68</v>
      </c>
      <c r="C11" s="79">
        <v>-43</v>
      </c>
      <c r="D11" s="38"/>
    </row>
    <row r="12" spans="1:4" ht="14.25" customHeight="1" thickBot="1">
      <c r="A12" s="90" t="s">
        <v>86</v>
      </c>
      <c r="B12" s="116">
        <v>4885</v>
      </c>
      <c r="C12" s="79">
        <v>1772</v>
      </c>
      <c r="D12" s="38"/>
    </row>
    <row r="13" spans="1:4" ht="14.25" customHeight="1" thickBot="1">
      <c r="A13" s="90" t="s">
        <v>106</v>
      </c>
      <c r="B13" s="116">
        <v>-908</v>
      </c>
      <c r="C13" s="79">
        <v>796</v>
      </c>
      <c r="D13" s="38"/>
    </row>
    <row r="14" spans="1:4" ht="14.25" customHeight="1" thickBot="1">
      <c r="A14" s="90" t="s">
        <v>107</v>
      </c>
      <c r="B14" s="116">
        <v>-1161</v>
      </c>
      <c r="C14" s="79">
        <v>245</v>
      </c>
      <c r="D14" s="38"/>
    </row>
    <row r="15" spans="1:4" ht="14.25" customHeight="1" thickBot="1">
      <c r="A15" s="90" t="s">
        <v>108</v>
      </c>
      <c r="B15" s="116">
        <v>905</v>
      </c>
      <c r="C15" s="79">
        <v>1072</v>
      </c>
      <c r="D15" s="38"/>
    </row>
    <row r="16" spans="1:4" ht="14.25" customHeight="1" thickBot="1">
      <c r="A16" s="90" t="s">
        <v>87</v>
      </c>
      <c r="B16" s="116">
        <v>-6473</v>
      </c>
      <c r="C16" s="79">
        <v>-2101</v>
      </c>
      <c r="D16" s="38"/>
    </row>
    <row r="17" spans="1:4" ht="14.25" customHeight="1" thickBot="1">
      <c r="A17" s="90" t="s">
        <v>94</v>
      </c>
      <c r="B17" s="116">
        <v>-1778</v>
      </c>
      <c r="C17" s="79">
        <v>-10</v>
      </c>
      <c r="D17" s="38"/>
    </row>
    <row r="18" spans="1:5" ht="14.25" customHeight="1" thickBot="1">
      <c r="A18" s="90" t="s">
        <v>88</v>
      </c>
      <c r="B18" s="116">
        <v>-182</v>
      </c>
      <c r="C18" s="79">
        <v>31</v>
      </c>
      <c r="D18" s="38"/>
      <c r="E18" s="45"/>
    </row>
    <row r="19" spans="1:5" ht="14.25" customHeight="1" thickBot="1">
      <c r="A19" s="90" t="s">
        <v>117</v>
      </c>
      <c r="B19" s="116">
        <v>1403</v>
      </c>
      <c r="C19" s="79" t="s">
        <v>109</v>
      </c>
      <c r="D19" s="38"/>
      <c r="E19" s="45"/>
    </row>
    <row r="20" spans="1:4" ht="14.25" customHeight="1" thickBot="1">
      <c r="A20" s="88" t="s">
        <v>47</v>
      </c>
      <c r="B20" s="115"/>
      <c r="C20" s="79"/>
      <c r="D20" s="38"/>
    </row>
    <row r="21" spans="1:4" ht="14.25" customHeight="1" thickBot="1">
      <c r="A21" s="90" t="s">
        <v>25</v>
      </c>
      <c r="B21" s="116">
        <v>-74187</v>
      </c>
      <c r="C21" s="79">
        <v>7468</v>
      </c>
      <c r="D21" s="38"/>
    </row>
    <row r="22" spans="1:4" ht="14.25" customHeight="1" thickBot="1">
      <c r="A22" s="90" t="s">
        <v>24</v>
      </c>
      <c r="B22" s="116">
        <v>-23427</v>
      </c>
      <c r="C22" s="79">
        <v>-70398</v>
      </c>
      <c r="D22" s="38"/>
    </row>
    <row r="23" spans="1:4" ht="14.25" customHeight="1" thickBot="1">
      <c r="A23" s="90" t="s">
        <v>41</v>
      </c>
      <c r="B23" s="116">
        <v>35358</v>
      </c>
      <c r="C23" s="79">
        <v>-811</v>
      </c>
      <c r="D23" s="38"/>
    </row>
    <row r="24" spans="1:4" ht="14.25" customHeight="1" thickBot="1">
      <c r="A24" s="88" t="s">
        <v>48</v>
      </c>
      <c r="B24" s="115"/>
      <c r="C24" s="79"/>
      <c r="D24" s="38"/>
    </row>
    <row r="25" spans="1:4" ht="14.25" customHeight="1" thickBot="1">
      <c r="A25" s="90" t="s">
        <v>110</v>
      </c>
      <c r="B25" s="116">
        <v>34429</v>
      </c>
      <c r="C25" s="79">
        <v>21617</v>
      </c>
      <c r="D25" s="38"/>
    </row>
    <row r="26" spans="1:4" ht="14.25" customHeight="1" thickBot="1">
      <c r="A26" s="90" t="s">
        <v>71</v>
      </c>
      <c r="B26" s="116">
        <v>518</v>
      </c>
      <c r="C26" s="79">
        <v>1253</v>
      </c>
      <c r="D26" s="38"/>
    </row>
    <row r="27" spans="1:4" ht="14.25" customHeight="1" thickBot="1">
      <c r="A27" s="90" t="s">
        <v>103</v>
      </c>
      <c r="B27" s="116">
        <v>-4</v>
      </c>
      <c r="C27" s="79">
        <v>-151</v>
      </c>
      <c r="D27" s="38"/>
    </row>
    <row r="28" spans="1:4" ht="14.25" customHeight="1" thickBot="1">
      <c r="A28" s="90" t="s">
        <v>49</v>
      </c>
      <c r="B28" s="116">
        <v>-23861</v>
      </c>
      <c r="C28" s="79">
        <v>-6038</v>
      </c>
      <c r="D28" s="38"/>
    </row>
    <row r="29" spans="1:4" ht="14.25" customHeight="1" thickBot="1">
      <c r="A29" s="88" t="s">
        <v>89</v>
      </c>
      <c r="B29" s="115">
        <f>+SUM(B8:B28)</f>
        <v>149441</v>
      </c>
      <c r="C29" s="81">
        <f>+SUM(C8:C28)</f>
        <v>46876</v>
      </c>
      <c r="D29" s="38"/>
    </row>
    <row r="30" spans="1:4" ht="14.25" customHeight="1" thickBot="1">
      <c r="A30" s="88" t="s">
        <v>50</v>
      </c>
      <c r="B30" s="115"/>
      <c r="C30" s="81"/>
      <c r="D30" s="38"/>
    </row>
    <row r="31" spans="1:4" ht="14.25" customHeight="1" thickBot="1">
      <c r="A31" s="90" t="s">
        <v>51</v>
      </c>
      <c r="B31" s="116">
        <v>-722</v>
      </c>
      <c r="C31" s="79">
        <v>-355</v>
      </c>
      <c r="D31" s="38"/>
    </row>
    <row r="32" spans="1:4" ht="14.25" customHeight="1" thickBot="1">
      <c r="A32" s="90" t="s">
        <v>52</v>
      </c>
      <c r="B32" s="116">
        <v>-40218</v>
      </c>
      <c r="C32" s="79">
        <v>-39337</v>
      </c>
      <c r="D32" s="38"/>
    </row>
    <row r="33" spans="1:4" ht="14.25" customHeight="1" thickBot="1">
      <c r="A33" s="90" t="s">
        <v>72</v>
      </c>
      <c r="B33" s="116">
        <v>33</v>
      </c>
      <c r="C33" s="79">
        <v>63</v>
      </c>
      <c r="D33" s="38"/>
    </row>
    <row r="34" spans="1:4" ht="14.25" customHeight="1" thickBot="1">
      <c r="A34" s="90" t="s">
        <v>53</v>
      </c>
      <c r="B34" s="116">
        <v>68</v>
      </c>
      <c r="C34" s="79">
        <v>4</v>
      </c>
      <c r="D34" s="38"/>
    </row>
    <row r="35" spans="1:4" ht="14.25" customHeight="1" thickBot="1">
      <c r="A35" s="88" t="s">
        <v>90</v>
      </c>
      <c r="B35" s="115">
        <f>+SUM(B31:B34)</f>
        <v>-40839</v>
      </c>
      <c r="C35" s="81">
        <f>+SUM(C31:C34)</f>
        <v>-39625</v>
      </c>
      <c r="D35" s="38"/>
    </row>
    <row r="36" spans="1:4" ht="14.25" customHeight="1" thickBot="1">
      <c r="A36" s="88" t="s">
        <v>54</v>
      </c>
      <c r="B36" s="115"/>
      <c r="C36" s="79"/>
      <c r="D36" s="38"/>
    </row>
    <row r="37" spans="1:4" ht="14.25" customHeight="1" thickBot="1">
      <c r="A37" s="90" t="s">
        <v>55</v>
      </c>
      <c r="B37" s="116">
        <v>-6192</v>
      </c>
      <c r="C37" s="79">
        <v>-13179</v>
      </c>
      <c r="D37" s="38"/>
    </row>
    <row r="38" spans="1:4" ht="14.25" customHeight="1" thickBot="1">
      <c r="A38" s="90" t="s">
        <v>56</v>
      </c>
      <c r="B38" s="116">
        <v>1340</v>
      </c>
      <c r="C38" s="79">
        <v>1430</v>
      </c>
      <c r="D38" s="38"/>
    </row>
    <row r="39" spans="1:4" ht="14.25" customHeight="1" thickBot="1">
      <c r="A39" s="90" t="s">
        <v>59</v>
      </c>
      <c r="B39" s="116">
        <v>-288</v>
      </c>
      <c r="C39" s="79">
        <v>-299</v>
      </c>
      <c r="D39" s="38"/>
    </row>
    <row r="40" spans="1:4" ht="14.25" customHeight="1" thickBot="1">
      <c r="A40" s="90" t="s">
        <v>57</v>
      </c>
      <c r="B40" s="116">
        <v>-78785</v>
      </c>
      <c r="C40" s="79">
        <v>-37255</v>
      </c>
      <c r="D40" s="38"/>
    </row>
    <row r="41" spans="1:4" ht="14.25" customHeight="1" thickBot="1">
      <c r="A41" s="90" t="s">
        <v>58</v>
      </c>
      <c r="B41" s="116">
        <v>42328</v>
      </c>
      <c r="C41" s="79">
        <v>37488</v>
      </c>
      <c r="D41" s="38"/>
    </row>
    <row r="42" spans="1:4" ht="14.25" customHeight="1" thickBot="1">
      <c r="A42" s="90" t="s">
        <v>99</v>
      </c>
      <c r="B42" s="116">
        <v>-21132</v>
      </c>
      <c r="C42" s="79">
        <v>-9700</v>
      </c>
      <c r="D42" s="38"/>
    </row>
    <row r="43" spans="1:4" ht="14.25" customHeight="1" thickBot="1">
      <c r="A43" s="88" t="s">
        <v>91</v>
      </c>
      <c r="B43" s="115">
        <f>+SUM(B37:B42)</f>
        <v>-62729</v>
      </c>
      <c r="C43" s="81">
        <f>+SUM(C37:C42)</f>
        <v>-21515</v>
      </c>
      <c r="D43" s="38"/>
    </row>
    <row r="44" spans="1:4" ht="14.25" customHeight="1" thickBot="1">
      <c r="A44" s="88" t="s">
        <v>92</v>
      </c>
      <c r="B44" s="115">
        <f>+B43+B35+B29</f>
        <v>45873</v>
      </c>
      <c r="C44" s="81">
        <f>+C43+C35+C29</f>
        <v>-14264</v>
      </c>
      <c r="D44" s="38"/>
    </row>
    <row r="45" spans="1:4" ht="14.25" customHeight="1" thickBot="1">
      <c r="A45" s="88" t="s">
        <v>104</v>
      </c>
      <c r="B45" s="115">
        <f>+'[2]CF '!$C$47</f>
        <v>53161.999999999985</v>
      </c>
      <c r="C45" s="81">
        <f>+'[1]CF '!$C$41</f>
        <v>67426</v>
      </c>
      <c r="D45" s="38"/>
    </row>
    <row r="46" spans="1:4" ht="14.25" customHeight="1" thickBot="1">
      <c r="A46" s="100" t="s">
        <v>105</v>
      </c>
      <c r="B46" s="117">
        <f>+B44+B45</f>
        <v>99034.99999999999</v>
      </c>
      <c r="C46" s="118">
        <f>+C44+C45</f>
        <v>53162</v>
      </c>
      <c r="D46" s="38"/>
    </row>
    <row r="47" spans="2:3" ht="12" thickTop="1">
      <c r="B47" s="38"/>
      <c r="C47" s="38"/>
    </row>
    <row r="49" spans="2:3" ht="11.25">
      <c r="B49" s="38"/>
      <c r="C49" s="38"/>
    </row>
    <row r="50" spans="2:3" ht="11.25">
      <c r="B50" s="35"/>
      <c r="C50" s="35"/>
    </row>
    <row r="51" spans="2:3" ht="11.25">
      <c r="B51" s="35"/>
      <c r="C51" s="35"/>
    </row>
  </sheetData>
  <sheetProtection/>
  <mergeCells count="1">
    <mergeCell ref="B4:C4"/>
  </mergeCells>
  <conditionalFormatting sqref="D8:D46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480314960629921" right="0.7480314960629921" top="0.984251968503937" bottom="0.984251968503937" header="0" footer="0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Laboratorios Farmaceúticos Rovi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Marta Campos Martinez</cp:lastModifiedBy>
  <cp:lastPrinted>2021-10-15T08:04:05Z</cp:lastPrinted>
  <dcterms:created xsi:type="dcterms:W3CDTF">2012-04-09T13:31:36Z</dcterms:created>
  <dcterms:modified xsi:type="dcterms:W3CDTF">2022-02-21T12:28:29Z</dcterms:modified>
  <cp:category/>
  <cp:version/>
  <cp:contentType/>
  <cp:contentStatus/>
</cp:coreProperties>
</file>